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20" windowHeight="3735" firstSheet="2" activeTab="4"/>
  </bookViews>
  <sheets>
    <sheet name="Condensed Conso BS" sheetId="1" r:id="rId1"/>
    <sheet name="Condensed Conso P&amp;L " sheetId="2" r:id="rId2"/>
    <sheet name="Condensed Changes in Equity" sheetId="3" r:id="rId3"/>
    <sheet name="Condensed cash flow" sheetId="4" r:id="rId4"/>
    <sheet name="NOTES" sheetId="5" r:id="rId5"/>
  </sheets>
  <definedNames>
    <definedName name="_xlnm.Print_Area" localSheetId="3">'Condensed cash flow'!$A$1:$F$41</definedName>
    <definedName name="_xlnm.Print_Area" localSheetId="2">'Condensed Changes in Equity'!$A$1:$K$35</definedName>
    <definedName name="_xlnm.Print_Area" localSheetId="0">'Condensed Conso BS'!$A:$IV</definedName>
    <definedName name="_xlnm.Print_Area" localSheetId="1">'Condensed Conso P&amp;L '!$A$1:$L$56</definedName>
    <definedName name="_xlnm.Print_Area" localSheetId="4">'NOTES'!$A$1:$I$217</definedName>
    <definedName name="_xlnm.Print_Titles" localSheetId="4">'NOTES'!$1:$4</definedName>
  </definedNames>
  <calcPr fullCalcOnLoad="1"/>
</workbook>
</file>

<file path=xl/sharedStrings.xml><?xml version="1.0" encoding="utf-8"?>
<sst xmlns="http://schemas.openxmlformats.org/spreadsheetml/2006/main" count="326" uniqueCount="226">
  <si>
    <t>MUHIBBAH ENGINEERING (M) BHD</t>
  </si>
  <si>
    <t>(Company No : 12737-K)</t>
  </si>
  <si>
    <t>(Incorporated in Malaysia)</t>
  </si>
  <si>
    <t xml:space="preserve">ANNOUNCEMENT OF THE UNAUDITED RESULT OF THE GROUP </t>
  </si>
  <si>
    <t>Quarter</t>
  </si>
  <si>
    <t>RM'000</t>
  </si>
  <si>
    <t>a)</t>
  </si>
  <si>
    <t>Turnover</t>
  </si>
  <si>
    <t>b)</t>
  </si>
  <si>
    <t>c)</t>
  </si>
  <si>
    <t>d)</t>
  </si>
  <si>
    <t>1.</t>
  </si>
  <si>
    <t>2.</t>
  </si>
  <si>
    <t>3.</t>
  </si>
  <si>
    <t>4.</t>
  </si>
  <si>
    <t>5.</t>
  </si>
  <si>
    <t>6.</t>
  </si>
  <si>
    <t>8.</t>
  </si>
  <si>
    <t>9.</t>
  </si>
  <si>
    <t>10.</t>
  </si>
  <si>
    <t>11.</t>
  </si>
  <si>
    <t>12.</t>
  </si>
  <si>
    <t>NOTES TO THE ACCOUNTS</t>
  </si>
  <si>
    <t>-</t>
  </si>
  <si>
    <t>CORPORATE PROPOSAL</t>
  </si>
  <si>
    <t>Foreign currency</t>
  </si>
  <si>
    <t>Currency</t>
  </si>
  <si>
    <t>Amount</t>
  </si>
  <si>
    <t>Short term borrowings</t>
  </si>
  <si>
    <t>Secured</t>
  </si>
  <si>
    <t>RM</t>
  </si>
  <si>
    <t>DKK</t>
  </si>
  <si>
    <t>Sub-total</t>
  </si>
  <si>
    <t>Unsecured</t>
  </si>
  <si>
    <t>SGD</t>
  </si>
  <si>
    <t>AUD</t>
  </si>
  <si>
    <t>USD</t>
  </si>
  <si>
    <t>Total short-term borrowings</t>
  </si>
  <si>
    <t>Long term borrowings</t>
  </si>
  <si>
    <t>Total long term borrowings</t>
  </si>
  <si>
    <t>Total borrowings</t>
  </si>
  <si>
    <t>13.</t>
  </si>
  <si>
    <t>Corporate guarantees for credit facilities granted to subsidiary companies</t>
  </si>
  <si>
    <t>14.</t>
  </si>
  <si>
    <t>15.</t>
  </si>
  <si>
    <t>MATERIAL PENDING LITIGATION</t>
  </si>
  <si>
    <t>16.</t>
  </si>
  <si>
    <t>Profit</t>
  </si>
  <si>
    <t>Construction</t>
  </si>
  <si>
    <t>Cranes</t>
  </si>
  <si>
    <t>Total</t>
  </si>
  <si>
    <t>Outside Malaysia</t>
  </si>
  <si>
    <t>17.</t>
  </si>
  <si>
    <t>18.</t>
  </si>
  <si>
    <t>21.</t>
  </si>
  <si>
    <t>BY ORDER OF THE BOARD</t>
  </si>
  <si>
    <t>………………………………</t>
  </si>
  <si>
    <t>Klang</t>
  </si>
  <si>
    <t>Chairman</t>
  </si>
  <si>
    <t>Internal</t>
  </si>
  <si>
    <t>External</t>
  </si>
  <si>
    <t>Elimination</t>
  </si>
  <si>
    <t>Consolidated</t>
  </si>
  <si>
    <t>Operating</t>
  </si>
  <si>
    <t>&lt;----------</t>
  </si>
  <si>
    <t>-------------&gt;</t>
  </si>
  <si>
    <t>Geographical Segments</t>
  </si>
  <si>
    <t>Business Segments</t>
  </si>
  <si>
    <t>Inside Malaysia</t>
  </si>
  <si>
    <t>Hire purchase and finance lease</t>
  </si>
  <si>
    <t>Quoted share- at cost</t>
  </si>
  <si>
    <t>Quoted share- at carrying value</t>
  </si>
  <si>
    <t>Less: Provision for diminution in value</t>
  </si>
  <si>
    <t>Deferred Taxation</t>
  </si>
  <si>
    <t>Reserves</t>
  </si>
  <si>
    <t>Due to increase in bill payables</t>
  </si>
  <si>
    <t>Inventories</t>
  </si>
  <si>
    <t>AS AT</t>
  </si>
  <si>
    <t>AUDITED</t>
  </si>
  <si>
    <t>UNAUDITED</t>
  </si>
  <si>
    <t>Revenue</t>
  </si>
  <si>
    <t>PROFIT ON SALE OF UNQUOTED INVESTMENT AND/OR PROPERTIES</t>
  </si>
  <si>
    <t>CONDENSED CONSOLIDATED INCOME STATEMENTS</t>
  </si>
  <si>
    <t>Other income</t>
  </si>
  <si>
    <t>Taxation</t>
  </si>
  <si>
    <t>EPS</t>
  </si>
  <si>
    <t>CONDENSED CONSOLIDATED BALANCE SHEETS</t>
  </si>
  <si>
    <t>Share</t>
  </si>
  <si>
    <t>Capital</t>
  </si>
  <si>
    <t>Reserve</t>
  </si>
  <si>
    <t>Attributable</t>
  </si>
  <si>
    <t>to Capital</t>
  </si>
  <si>
    <t>to Revenue</t>
  </si>
  <si>
    <t>Retained</t>
  </si>
  <si>
    <t>Balance as at 1 January 2001</t>
  </si>
  <si>
    <t>CONDENSED CONSOLIDATED STATEMENT OF CHANGES IN EQUITY</t>
  </si>
  <si>
    <t>9 months quarter ended 30-9-2001</t>
  </si>
  <si>
    <t>Balance as at 30 September 2001</t>
  </si>
  <si>
    <t>Movement</t>
  </si>
  <si>
    <t>- Net Loss for the period</t>
  </si>
  <si>
    <t>- Exchange Difference on consolidation</t>
  </si>
  <si>
    <t>- Dividend</t>
  </si>
  <si>
    <t>CONDENSED CONSOLIDATED CASH FLOW STATEMENT</t>
  </si>
  <si>
    <t>Marine-Ship Repairs &amp; Ship Building</t>
  </si>
  <si>
    <t>Manufacturing and Trading</t>
  </si>
  <si>
    <t>Share of profit of joint ventures</t>
  </si>
  <si>
    <t>PROFIT FORECAST</t>
  </si>
  <si>
    <t>TAX CHARGES</t>
  </si>
  <si>
    <t>Current</t>
  </si>
  <si>
    <t>Qtr To-date</t>
  </si>
  <si>
    <t>Current Tax Expense</t>
  </si>
  <si>
    <t>SALE/PURCHASES OF QUOTED SECURITIES</t>
  </si>
  <si>
    <t>GROUP BORROWING &amp; DEBT SECURITIES</t>
  </si>
  <si>
    <t>24.</t>
  </si>
  <si>
    <t>Cumulative</t>
  </si>
  <si>
    <t>Nam Fatt</t>
  </si>
  <si>
    <t>CHHB</t>
  </si>
  <si>
    <t>N/A</t>
  </si>
  <si>
    <t>REVIEW OF THE GROUP PERFORMANCE</t>
  </si>
  <si>
    <t>COMPARISON WITH PRECEDING QUARTER RESULT</t>
  </si>
  <si>
    <t>Currency translation differences</t>
  </si>
  <si>
    <t>ACCOUNTING POLICIES</t>
  </si>
  <si>
    <t xml:space="preserve">EXPLANATORY COMMENT ON SEASONALITY OR CYCLICALITY </t>
  </si>
  <si>
    <t xml:space="preserve">EXCEPTIONAL/UNUSUAL ITEM </t>
  </si>
  <si>
    <t xml:space="preserve">CHANGE IN ESTIMATES </t>
  </si>
  <si>
    <t xml:space="preserve">DEBT AND EQUITY SECURITIES </t>
  </si>
  <si>
    <t>SEGMENTAL INFORMATION</t>
  </si>
  <si>
    <t xml:space="preserve">VALUATION OF FIXED ASSETS </t>
  </si>
  <si>
    <t xml:space="preserve">MATERIAL SUBSEQUENT EVENT </t>
  </si>
  <si>
    <t xml:space="preserve">CHANGES IN THE GROUP'S COMPOSITION </t>
  </si>
  <si>
    <t>Trade and other receivables</t>
  </si>
  <si>
    <t>Trade and other payables</t>
  </si>
  <si>
    <t>Exchange Difference on consolidation</t>
  </si>
  <si>
    <t>Net profit for the period</t>
  </si>
  <si>
    <t>Current/Preceding Qtr Ended</t>
  </si>
  <si>
    <t>Cumulative Qtr YTD</t>
  </si>
  <si>
    <t xml:space="preserve">Unaudited </t>
  </si>
  <si>
    <t>19.</t>
  </si>
  <si>
    <t>20.</t>
  </si>
  <si>
    <t>22.</t>
  </si>
  <si>
    <t>23.</t>
  </si>
  <si>
    <t>Basic (cents)</t>
  </si>
  <si>
    <t>Diluted (cents)</t>
  </si>
  <si>
    <t>Joint ventures</t>
  </si>
  <si>
    <t>Movement during the period</t>
  </si>
  <si>
    <t>Malaysia - current</t>
  </si>
  <si>
    <t>Overseas - current</t>
  </si>
  <si>
    <t>Tax expense on share of profit of associated companies</t>
  </si>
  <si>
    <t>QUALIFICATION OF PRECEDING YEAR'S AUDITED FINANCIAL STATEMENTS</t>
  </si>
  <si>
    <t>EARNING PER SHARE ("EPS")</t>
  </si>
  <si>
    <t>Current year</t>
  </si>
  <si>
    <t>Quarter ended</t>
  </si>
  <si>
    <t xml:space="preserve">Group's net profit/(loss) after tax used as numerator in the </t>
  </si>
  <si>
    <t>calculation of basis EPS</t>
  </si>
  <si>
    <t>Weighted average number of shares used as denominator in the</t>
  </si>
  <si>
    <t>Fixed deposits with licensed banks</t>
  </si>
  <si>
    <t>Cash and bank balances</t>
  </si>
  <si>
    <t>Bank overdraft</t>
  </si>
  <si>
    <t>31-12-2002</t>
  </si>
  <si>
    <t>Cash and cash equivalents</t>
  </si>
  <si>
    <t>FINANCIAL INSTRUMENT WITH OFF BALANCE SHEET RISK</t>
  </si>
  <si>
    <t>Cash and cash equivalents per balance sheet</t>
  </si>
  <si>
    <t>Segment</t>
  </si>
  <si>
    <t>Assets</t>
  </si>
  <si>
    <t xml:space="preserve">Share of profit </t>
  </si>
  <si>
    <t>Investment</t>
  </si>
  <si>
    <t>Net increase in cash and cash equivalents</t>
  </si>
  <si>
    <t>Other assets</t>
  </si>
  <si>
    <t>Development costs</t>
  </si>
  <si>
    <t>Tax recoverable</t>
  </si>
  <si>
    <t>Bill payable</t>
  </si>
  <si>
    <t>Bank overdraft, loans, hire purchase and leasing</t>
  </si>
  <si>
    <t xml:space="preserve">Provision </t>
  </si>
  <si>
    <t>Property, plant and equipment</t>
  </si>
  <si>
    <t>Investments in associates</t>
  </si>
  <si>
    <t>Other investments</t>
  </si>
  <si>
    <t>Other intangible assets</t>
  </si>
  <si>
    <t>Long term advances due from an associate</t>
  </si>
  <si>
    <t>Share capital</t>
  </si>
  <si>
    <t>Capital and reserves</t>
  </si>
  <si>
    <t>Net current liabilities</t>
  </si>
  <si>
    <t>Current assets</t>
  </si>
  <si>
    <t>Current liabilities</t>
  </si>
  <si>
    <t>Minority shareholders' interests</t>
  </si>
  <si>
    <t>Advances from minority shareholders</t>
  </si>
  <si>
    <t>Loans, hire purchase and leasing</t>
  </si>
  <si>
    <t>Long term and deferred liabilities</t>
  </si>
  <si>
    <t>Interest expenses</t>
  </si>
  <si>
    <t>Interest income</t>
  </si>
  <si>
    <t>Tax expense</t>
  </si>
  <si>
    <t xml:space="preserve">Profit before tax </t>
  </si>
  <si>
    <t>Net cash (used in) from investing activities</t>
  </si>
  <si>
    <t>Intrerest income</t>
  </si>
  <si>
    <t>COMPANY'S PROSPECTS FOR THE CURRENT YEAR</t>
  </si>
  <si>
    <t>Provisions</t>
  </si>
  <si>
    <t>Operating expenses</t>
  </si>
  <si>
    <t>Share of profit of associates</t>
  </si>
  <si>
    <t>Minority interests</t>
  </si>
  <si>
    <t>Profit after tax</t>
  </si>
  <si>
    <t>As at 1 January 2003</t>
  </si>
  <si>
    <t>Net cash (used in) operating activities</t>
  </si>
  <si>
    <t>Eliminations</t>
  </si>
  <si>
    <t>Interest expense</t>
  </si>
  <si>
    <t>Associates</t>
  </si>
  <si>
    <t>Group profit before taxation / Group assets</t>
  </si>
  <si>
    <t>7.</t>
  </si>
  <si>
    <t>DIVIDEND</t>
  </si>
  <si>
    <t>Investments in joint venture</t>
  </si>
  <si>
    <t>TUAN HAJI MOHAMED TAIB BIN IBRAHIM</t>
  </si>
  <si>
    <t>Net cash generated from financing activities</t>
  </si>
  <si>
    <t>Operating profit</t>
  </si>
  <si>
    <t>FOR THE QUARTER ENDED 30 JUNE 2003 (2ND QUARTER)</t>
  </si>
  <si>
    <t>30-06-2003</t>
  </si>
  <si>
    <t>30-06-2002</t>
  </si>
  <si>
    <t>(based on: June 2003 - 143,087,600 ordinary shares)</t>
  </si>
  <si>
    <t xml:space="preserve">                June 2002 - 143,073,489 ordinary shares)</t>
  </si>
  <si>
    <t>As at 30 June 2003</t>
  </si>
  <si>
    <t>Cumulative Quarter To-Date @ 30 June 2003</t>
  </si>
  <si>
    <t>CONTINGENT LIABILITIES/ASSETS AS AT 30 JUNE 2003</t>
  </si>
  <si>
    <t>There were no contingent assets as at 30 June 2003.</t>
  </si>
  <si>
    <t>30-06-03</t>
  </si>
  <si>
    <t>DIVIDEND PAID</t>
  </si>
  <si>
    <t>20 August 2003</t>
  </si>
  <si>
    <t>Cash and cash equivalents at 1 January 2003</t>
  </si>
  <si>
    <t>Cash and cash equivalents at 30 June 2003</t>
  </si>
  <si>
    <t>Shareholders' funds</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</si>
</sst>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_ * #,##0_ ;_ * \(#,##0\)_ ;_ * &quot;-&quot;_ ;_ @_ "/>
    <numFmt numFmtId="179" formatCode="0.0%"/>
    <numFmt numFmtId="180" formatCode="_(* #,##0.000_);_(* \(#,##0.000\);_(* &quot;-&quot;_);_(@_)"/>
    <numFmt numFmtId="181" formatCode="_ * #,##0.0_ ;_ * \(#,##0.0\)_ ;_ * &quot;-&quot;_ ;_ @_ "/>
    <numFmt numFmtId="182" formatCode="_ * #,##0.00_ ;_ * \(#,##0.00\)_ ;_ * &quot;-&quot;_ ;_ @_ "/>
    <numFmt numFmtId="183" formatCode="0.000"/>
    <numFmt numFmtId="184" formatCode="d/mmm/yy"/>
    <numFmt numFmtId="185" formatCode="_(* #,##0.0_);_(* \(#,##0.0\);_(* &quot;-&quot;??_);_(@_)"/>
    <numFmt numFmtId="186" formatCode="_(* #,##0_);_(* \(#,##0\);_(* &quot;-&quot;??_);_(@_)"/>
    <numFmt numFmtId="187" formatCode="_ * #,##0.000_ ;_ * \(#,##0.000\)_ ;_ * &quot;-&quot;_ ;_ @_ "/>
    <numFmt numFmtId="188" formatCode="_ * #,##0.0000_ ;_ * \(#,##0.0000\)_ ;_ * &quot;-&quot;_ ;_ @_ "/>
    <numFmt numFmtId="189" formatCode="_(* #,##0.0_);_(* \(#,##0.0\);_(* &quot;-&quot;_);_(@_)"/>
    <numFmt numFmtId="190" formatCode="_(* #,##0.00_);_(* \(#,##0.00\);_(* &quot;-&quot;_);_(@_)"/>
    <numFmt numFmtId="191" formatCode="_(* #,##0.0000_);_(* \(#,##0.0000\);_(* &quot;-&quot;????_);_(@_)"/>
    <numFmt numFmtId="192" formatCode="_(* #,##0.00000_);_(* \(#,##0.00000\);_(* &quot;-&quot;?????_);_(@_)"/>
    <numFmt numFmtId="193" formatCode="_(* #,##0.000_);_(* \(#,##0.000\);_(* &quot;-&quot;???_);_(@_)"/>
    <numFmt numFmtId="194" formatCode="_ * #,##0.00000_ ;_ * \(#,##0.00000\)_ ;_ * &quot;-&quot;_ ;_ @_ "/>
    <numFmt numFmtId="195" formatCode="_(* #,##0.0000_);_(* \(#,##0.0000\);_(* &quot;-&quot;_);_(@_)"/>
  </numFmts>
  <fonts count="9">
    <font>
      <sz val="10"/>
      <name val="Arial"/>
      <family val="0"/>
    </font>
    <font>
      <b/>
      <sz val="12"/>
      <name val="Times New Roman"/>
      <family val="1"/>
    </font>
    <font>
      <sz val="12"/>
      <name val="Times New Roman"/>
      <family val="1"/>
    </font>
    <font>
      <u val="single"/>
      <sz val="12"/>
      <name val="Times New Roman"/>
      <family val="1"/>
    </font>
    <font>
      <i/>
      <sz val="12"/>
      <name val="Times New Roman"/>
      <family val="1"/>
    </font>
    <font>
      <u val="single"/>
      <sz val="10"/>
      <color indexed="36"/>
      <name val="Arial"/>
      <family val="0"/>
    </font>
    <font>
      <u val="single"/>
      <sz val="10"/>
      <color indexed="12"/>
      <name val="Arial"/>
      <family val="0"/>
    </font>
    <font>
      <b/>
      <i/>
      <sz val="12"/>
      <name val="Times New Roman"/>
      <family val="1"/>
    </font>
    <font>
      <sz val="11"/>
      <name val="Times New Roman"/>
      <family val="1"/>
    </font>
  </fonts>
  <fills count="3">
    <fill>
      <patternFill/>
    </fill>
    <fill>
      <patternFill patternType="gray125"/>
    </fill>
    <fill>
      <patternFill patternType="solid">
        <fgColor indexed="44"/>
        <bgColor indexed="64"/>
      </patternFill>
    </fill>
  </fills>
  <borders count="20">
    <border>
      <left/>
      <right/>
      <top/>
      <bottom/>
      <diagonal/>
    </border>
    <border>
      <left>
        <color indexed="63"/>
      </left>
      <right>
        <color indexed="63"/>
      </right>
      <top style="thin"/>
      <bottom style="mediu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medium"/>
    </border>
    <border>
      <left style="thin"/>
      <right style="thin"/>
      <top style="thin"/>
      <bottom style="mediu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22">
    <xf numFmtId="41"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49">
    <xf numFmtId="41" fontId="0" fillId="0" borderId="0" xfId="0" applyAlignment="1">
      <alignment/>
    </xf>
    <xf numFmtId="41" fontId="2" fillId="0" borderId="0" xfId="0" applyFont="1" applyBorder="1" applyAlignment="1">
      <alignment/>
    </xf>
    <xf numFmtId="41" fontId="2" fillId="0" borderId="0" xfId="0" applyFont="1" applyBorder="1" applyAlignment="1">
      <alignment horizontal="left"/>
    </xf>
    <xf numFmtId="41" fontId="1" fillId="0" borderId="0" xfId="0" applyFont="1" applyAlignment="1">
      <alignment/>
    </xf>
    <xf numFmtId="41" fontId="2" fillId="0" borderId="0" xfId="0" applyFont="1" applyAlignment="1">
      <alignment/>
    </xf>
    <xf numFmtId="41" fontId="2" fillId="0" borderId="0" xfId="0" applyFont="1" applyAlignment="1">
      <alignment horizontal="right"/>
    </xf>
    <xf numFmtId="41" fontId="2" fillId="0" borderId="0" xfId="0" applyFont="1" applyAlignment="1">
      <alignment horizontal="center"/>
    </xf>
    <xf numFmtId="41" fontId="2" fillId="0" borderId="0" xfId="0" applyFont="1" applyAlignment="1">
      <alignment horizontal="left"/>
    </xf>
    <xf numFmtId="41" fontId="1" fillId="0" borderId="0" xfId="0" applyFont="1" applyAlignment="1">
      <alignment horizontal="left"/>
    </xf>
    <xf numFmtId="41" fontId="1" fillId="0" borderId="0" xfId="0" applyFont="1" applyAlignment="1" quotePrefix="1">
      <alignment horizontal="left"/>
    </xf>
    <xf numFmtId="41" fontId="2" fillId="0" borderId="0" xfId="0" applyFont="1" applyBorder="1" applyAlignment="1">
      <alignment horizontal="right"/>
    </xf>
    <xf numFmtId="41" fontId="2" fillId="0" borderId="1" xfId="0" applyFont="1" applyBorder="1" applyAlignment="1">
      <alignment/>
    </xf>
    <xf numFmtId="41" fontId="2" fillId="0" borderId="0" xfId="0" applyFont="1" applyFill="1" applyAlignment="1">
      <alignment/>
    </xf>
    <xf numFmtId="41" fontId="1" fillId="0" borderId="0" xfId="0" applyFont="1" applyFill="1" applyAlignment="1">
      <alignment/>
    </xf>
    <xf numFmtId="41" fontId="1" fillId="0" borderId="0" xfId="0" applyFont="1" applyFill="1" applyAlignment="1">
      <alignment horizontal="center"/>
    </xf>
    <xf numFmtId="41" fontId="2" fillId="0" borderId="0" xfId="0" applyFont="1" applyFill="1" applyAlignment="1" quotePrefix="1">
      <alignment/>
    </xf>
    <xf numFmtId="41" fontId="2" fillId="0" borderId="2" xfId="0" applyFont="1" applyFill="1" applyBorder="1" applyAlignment="1">
      <alignment horizontal="center"/>
    </xf>
    <xf numFmtId="41" fontId="2" fillId="0" borderId="2" xfId="0" applyFont="1" applyFill="1" applyBorder="1" applyAlignment="1">
      <alignment/>
    </xf>
    <xf numFmtId="41" fontId="2" fillId="0" borderId="3" xfId="0" applyFont="1" applyFill="1" applyBorder="1" applyAlignment="1">
      <alignment/>
    </xf>
    <xf numFmtId="186" fontId="2" fillId="0" borderId="4" xfId="0" applyNumberFormat="1" applyFont="1" applyFill="1" applyBorder="1" applyAlignment="1">
      <alignment/>
    </xf>
    <xf numFmtId="41" fontId="2" fillId="0" borderId="5" xfId="0" applyFont="1" applyFill="1" applyBorder="1" applyAlignment="1">
      <alignment horizontal="center"/>
    </xf>
    <xf numFmtId="41" fontId="2" fillId="0" borderId="5" xfId="0" applyFont="1" applyFill="1" applyBorder="1" applyAlignment="1">
      <alignment/>
    </xf>
    <xf numFmtId="41" fontId="2" fillId="0" borderId="6" xfId="0" applyFont="1" applyFill="1" applyBorder="1" applyAlignment="1">
      <alignment/>
    </xf>
    <xf numFmtId="186" fontId="2" fillId="0" borderId="3" xfId="0" applyNumberFormat="1" applyFont="1" applyFill="1" applyBorder="1" applyAlignment="1">
      <alignment/>
    </xf>
    <xf numFmtId="41" fontId="1" fillId="0" borderId="0" xfId="0" applyFont="1" applyFill="1" applyAlignment="1" quotePrefix="1">
      <alignment horizontal="left"/>
    </xf>
    <xf numFmtId="41" fontId="3" fillId="0" borderId="0" xfId="0" applyFont="1" applyFill="1" applyAlignment="1">
      <alignment/>
    </xf>
    <xf numFmtId="41" fontId="2" fillId="0" borderId="7" xfId="0" applyFont="1" applyFill="1" applyBorder="1" applyAlignment="1">
      <alignment/>
    </xf>
    <xf numFmtId="41" fontId="2" fillId="0" borderId="1" xfId="0" applyFont="1" applyFill="1" applyBorder="1" applyAlignment="1">
      <alignment/>
    </xf>
    <xf numFmtId="41" fontId="2" fillId="0" borderId="0" xfId="0" applyFont="1" applyFill="1" applyBorder="1" applyAlignment="1">
      <alignment/>
    </xf>
    <xf numFmtId="41" fontId="2" fillId="0" borderId="0" xfId="0" applyFont="1" applyFill="1" applyAlignment="1">
      <alignment horizontal="center"/>
    </xf>
    <xf numFmtId="41" fontId="2" fillId="0" borderId="8" xfId="0" applyFont="1" applyFill="1" applyBorder="1" applyAlignment="1">
      <alignment/>
    </xf>
    <xf numFmtId="41" fontId="2" fillId="0" borderId="9" xfId="0" applyFont="1" applyFill="1" applyBorder="1" applyAlignment="1">
      <alignment/>
    </xf>
    <xf numFmtId="41" fontId="2" fillId="0" borderId="3" xfId="0" applyFont="1" applyFill="1" applyBorder="1" applyAlignment="1">
      <alignment/>
    </xf>
    <xf numFmtId="41" fontId="2" fillId="0" borderId="4" xfId="0" applyFont="1" applyFill="1" applyBorder="1" applyAlignment="1">
      <alignment/>
    </xf>
    <xf numFmtId="41" fontId="2" fillId="0" borderId="10" xfId="0" applyFont="1" applyFill="1" applyBorder="1" applyAlignment="1">
      <alignment/>
    </xf>
    <xf numFmtId="41" fontId="2" fillId="0" borderId="11" xfId="0" applyFont="1" applyFill="1" applyBorder="1" applyAlignment="1">
      <alignment/>
    </xf>
    <xf numFmtId="41" fontId="1" fillId="0" borderId="0" xfId="0" applyFont="1" applyBorder="1" applyAlignment="1">
      <alignment horizontal="left"/>
    </xf>
    <xf numFmtId="41" fontId="2" fillId="0" borderId="0" xfId="0" applyFont="1" applyFill="1" applyAlignment="1">
      <alignment horizontal="left"/>
    </xf>
    <xf numFmtId="41" fontId="2" fillId="0" borderId="3" xfId="0" applyFont="1" applyFill="1" applyBorder="1" applyAlignment="1" quotePrefix="1">
      <alignment horizontal="center"/>
    </xf>
    <xf numFmtId="41" fontId="2" fillId="0" borderId="9" xfId="0" applyFont="1" applyFill="1" applyBorder="1" applyAlignment="1" quotePrefix="1">
      <alignment horizontal="center"/>
    </xf>
    <xf numFmtId="41" fontId="2" fillId="0" borderId="0" xfId="0" applyFont="1" applyFill="1" applyAlignment="1">
      <alignment horizontal="right"/>
    </xf>
    <xf numFmtId="43" fontId="2" fillId="0" borderId="0" xfId="0" applyNumberFormat="1" applyFont="1" applyFill="1" applyAlignment="1">
      <alignment horizontal="right"/>
    </xf>
    <xf numFmtId="41" fontId="2" fillId="0" borderId="0" xfId="0" applyFont="1" applyFill="1" applyAlignment="1" quotePrefix="1">
      <alignment horizontal="left"/>
    </xf>
    <xf numFmtId="41" fontId="2" fillId="0" borderId="1" xfId="0" applyFont="1" applyFill="1" applyBorder="1" applyAlignment="1">
      <alignment horizontal="right"/>
    </xf>
    <xf numFmtId="41" fontId="2" fillId="0" borderId="0" xfId="0" applyFont="1" applyFill="1" applyBorder="1" applyAlignment="1">
      <alignment horizontal="right"/>
    </xf>
    <xf numFmtId="41" fontId="2" fillId="0" borderId="6" xfId="0" applyFont="1" applyFill="1" applyBorder="1" applyAlignment="1">
      <alignment horizontal="right"/>
    </xf>
    <xf numFmtId="41" fontId="2" fillId="0" borderId="3" xfId="0" applyFont="1" applyFill="1" applyBorder="1" applyAlignment="1">
      <alignment horizontal="right"/>
    </xf>
    <xf numFmtId="41" fontId="2" fillId="0" borderId="11" xfId="0" applyFont="1" applyFill="1" applyBorder="1" applyAlignment="1">
      <alignment horizontal="right"/>
    </xf>
    <xf numFmtId="41" fontId="2" fillId="0" borderId="12" xfId="0" applyFont="1" applyFill="1" applyBorder="1" applyAlignment="1">
      <alignment horizontal="right"/>
    </xf>
    <xf numFmtId="15" fontId="2" fillId="0" borderId="0" xfId="0" applyNumberFormat="1" applyFont="1" applyFill="1" applyBorder="1" applyAlignment="1">
      <alignment horizontal="right"/>
    </xf>
    <xf numFmtId="15" fontId="2" fillId="0" borderId="0" xfId="0" applyNumberFormat="1" applyFont="1" applyFill="1" applyBorder="1" applyAlignment="1" quotePrefix="1">
      <alignment horizontal="right"/>
    </xf>
    <xf numFmtId="41" fontId="1" fillId="0" borderId="0" xfId="0" applyFont="1" applyFill="1" applyBorder="1" applyAlignment="1">
      <alignment horizontal="center"/>
    </xf>
    <xf numFmtId="41" fontId="2" fillId="0" borderId="0" xfId="0" applyFont="1" applyAlignment="1" quotePrefix="1">
      <alignment horizontal="right"/>
    </xf>
    <xf numFmtId="41" fontId="1" fillId="0" borderId="0" xfId="0" applyFont="1" applyFill="1" applyAlignment="1">
      <alignment horizontal="left"/>
    </xf>
    <xf numFmtId="41" fontId="2" fillId="0" borderId="6" xfId="0" applyFont="1" applyFill="1" applyBorder="1" applyAlignment="1">
      <alignment horizontal="center"/>
    </xf>
    <xf numFmtId="41" fontId="1" fillId="0" borderId="0" xfId="0" applyFont="1" applyFill="1" applyBorder="1" applyAlignment="1">
      <alignment horizontal="right"/>
    </xf>
    <xf numFmtId="41" fontId="2" fillId="0" borderId="0" xfId="0" applyFont="1" applyFill="1" applyBorder="1" applyAlignment="1">
      <alignment horizontal="center"/>
    </xf>
    <xf numFmtId="178" fontId="2" fillId="0" borderId="0" xfId="0" applyNumberFormat="1" applyFont="1" applyFill="1" applyBorder="1" applyAlignment="1" applyProtection="1" quotePrefix="1">
      <alignment horizontal="right"/>
      <protection/>
    </xf>
    <xf numFmtId="178" fontId="2" fillId="0" borderId="0" xfId="0" applyNumberFormat="1" applyFont="1" applyFill="1" applyBorder="1" applyAlignment="1" applyProtection="1">
      <alignment horizontal="right"/>
      <protection/>
    </xf>
    <xf numFmtId="41" fontId="2" fillId="0" borderId="0" xfId="0" applyFont="1" applyFill="1" applyAlignment="1" applyProtection="1">
      <alignment horizontal="center"/>
      <protection/>
    </xf>
    <xf numFmtId="41" fontId="2" fillId="0" borderId="0" xfId="0" applyFont="1" applyFill="1" applyAlignment="1" applyProtection="1">
      <alignment horizontal="left"/>
      <protection/>
    </xf>
    <xf numFmtId="178" fontId="2" fillId="0" borderId="0" xfId="0" applyNumberFormat="1" applyFont="1" applyFill="1" applyAlignment="1">
      <alignment horizontal="right"/>
    </xf>
    <xf numFmtId="15" fontId="2" fillId="0" borderId="0" xfId="0" applyNumberFormat="1" applyFont="1" applyFill="1" applyBorder="1" applyAlignment="1" quotePrefix="1">
      <alignment/>
    </xf>
    <xf numFmtId="15" fontId="2" fillId="0" borderId="0" xfId="0" applyNumberFormat="1" applyFont="1" applyFill="1" applyAlignment="1" quotePrefix="1">
      <alignment horizontal="right"/>
    </xf>
    <xf numFmtId="190" fontId="2" fillId="0" borderId="0" xfId="0" applyNumberFormat="1" applyFont="1" applyFill="1" applyAlignment="1">
      <alignment/>
    </xf>
    <xf numFmtId="41" fontId="3" fillId="0" borderId="0" xfId="0" applyFont="1" applyAlignment="1">
      <alignment horizontal="left"/>
    </xf>
    <xf numFmtId="41" fontId="2" fillId="0" borderId="0" xfId="0" applyFont="1" applyAlignment="1" quotePrefix="1">
      <alignment horizontal="left"/>
    </xf>
    <xf numFmtId="41" fontId="2" fillId="0" borderId="1" xfId="0" applyFont="1" applyBorder="1" applyAlignment="1">
      <alignment horizontal="right"/>
    </xf>
    <xf numFmtId="41" fontId="2" fillId="0" borderId="4" xfId="0" applyFont="1" applyFill="1" applyBorder="1" applyAlignment="1">
      <alignment/>
    </xf>
    <xf numFmtId="41" fontId="2" fillId="0" borderId="4" xfId="0" applyFont="1" applyFill="1" applyBorder="1" applyAlignment="1">
      <alignment horizontal="right"/>
    </xf>
    <xf numFmtId="41" fontId="2" fillId="0" borderId="0" xfId="0" applyFont="1" applyFill="1" applyBorder="1" applyAlignment="1">
      <alignment horizontal="left"/>
    </xf>
    <xf numFmtId="41" fontId="2" fillId="0" borderId="0" xfId="0" applyFont="1" applyFill="1" applyBorder="1" applyAlignment="1" quotePrefix="1">
      <alignment/>
    </xf>
    <xf numFmtId="41" fontId="1" fillId="0" borderId="0" xfId="0" applyFont="1" applyFill="1" applyBorder="1" applyAlignment="1">
      <alignment horizontal="left"/>
    </xf>
    <xf numFmtId="41" fontId="1" fillId="0" borderId="0" xfId="0" applyFont="1" applyFill="1" applyAlignment="1">
      <alignment horizontal="right"/>
    </xf>
    <xf numFmtId="41" fontId="2" fillId="0" borderId="13" xfId="0" applyFont="1" applyFill="1" applyBorder="1" applyAlignment="1">
      <alignment/>
    </xf>
    <xf numFmtId="41" fontId="1" fillId="0" borderId="2" xfId="0" applyFont="1" applyFill="1" applyBorder="1" applyAlignment="1">
      <alignment/>
    </xf>
    <xf numFmtId="41" fontId="2" fillId="0" borderId="14" xfId="0" applyFont="1" applyFill="1" applyBorder="1" applyAlignment="1">
      <alignment horizontal="center"/>
    </xf>
    <xf numFmtId="41" fontId="1" fillId="0" borderId="0" xfId="0" applyFont="1" applyFill="1" applyBorder="1" applyAlignment="1">
      <alignment/>
    </xf>
    <xf numFmtId="41" fontId="2" fillId="0" borderId="15" xfId="0" applyFont="1" applyFill="1" applyBorder="1" applyAlignment="1">
      <alignment/>
    </xf>
    <xf numFmtId="41" fontId="1" fillId="0" borderId="0" xfId="0" applyFont="1" applyFill="1" applyAlignment="1">
      <alignment/>
    </xf>
    <xf numFmtId="9" fontId="2" fillId="0" borderId="0" xfId="21" applyFont="1" applyFill="1" applyAlignment="1">
      <alignment/>
    </xf>
    <xf numFmtId="41" fontId="1" fillId="0" borderId="0" xfId="0" applyFont="1" applyBorder="1" applyAlignment="1">
      <alignment/>
    </xf>
    <xf numFmtId="41" fontId="2" fillId="0" borderId="0" xfId="0" applyFont="1" applyAlignment="1">
      <alignment/>
    </xf>
    <xf numFmtId="41" fontId="2" fillId="0" borderId="14" xfId="0" applyFont="1" applyFill="1" applyBorder="1" applyAlignment="1">
      <alignment/>
    </xf>
    <xf numFmtId="41" fontId="2" fillId="0" borderId="12" xfId="0" applyFont="1" applyFill="1" applyBorder="1" applyAlignment="1">
      <alignment/>
    </xf>
    <xf numFmtId="190" fontId="2" fillId="0" borderId="12" xfId="0" applyNumberFormat="1" applyFont="1" applyFill="1" applyBorder="1" applyAlignment="1">
      <alignment/>
    </xf>
    <xf numFmtId="41" fontId="2" fillId="0" borderId="16" xfId="0" applyFont="1" applyFill="1" applyBorder="1" applyAlignment="1">
      <alignment/>
    </xf>
    <xf numFmtId="190" fontId="2" fillId="0" borderId="0" xfId="0" applyNumberFormat="1" applyFont="1" applyFill="1" applyBorder="1" applyAlignment="1">
      <alignment/>
    </xf>
    <xf numFmtId="41" fontId="2" fillId="0" borderId="17" xfId="0" applyFont="1" applyFill="1" applyBorder="1" applyAlignment="1">
      <alignment/>
    </xf>
    <xf numFmtId="190" fontId="2" fillId="0" borderId="0" xfId="0" applyNumberFormat="1" applyFont="1" applyFill="1" applyBorder="1" applyAlignment="1">
      <alignment horizontal="right"/>
    </xf>
    <xf numFmtId="15" fontId="1" fillId="0" borderId="0" xfId="0" applyNumberFormat="1" applyFont="1" applyFill="1" applyAlignment="1" quotePrefix="1">
      <alignment horizontal="left"/>
    </xf>
    <xf numFmtId="41" fontId="4" fillId="0" borderId="0" xfId="0" applyFont="1" applyAlignment="1">
      <alignment horizontal="left"/>
    </xf>
    <xf numFmtId="41" fontId="2" fillId="0" borderId="0" xfId="0" applyFont="1" applyFill="1" applyAlignment="1">
      <alignment wrapText="1"/>
    </xf>
    <xf numFmtId="41" fontId="1" fillId="0" borderId="0" xfId="0" applyFont="1" applyFill="1" applyAlignment="1">
      <alignment wrapText="1"/>
    </xf>
    <xf numFmtId="41" fontId="2" fillId="2" borderId="3" xfId="0" applyFont="1" applyFill="1" applyBorder="1" applyAlignment="1" quotePrefix="1">
      <alignment horizontal="right"/>
    </xf>
    <xf numFmtId="41" fontId="2" fillId="0" borderId="11" xfId="0" applyFont="1" applyBorder="1" applyAlignment="1">
      <alignment/>
    </xf>
    <xf numFmtId="41" fontId="2" fillId="0" borderId="3" xfId="0" applyFont="1" applyBorder="1" applyAlignment="1">
      <alignment/>
    </xf>
    <xf numFmtId="41" fontId="2" fillId="0" borderId="4" xfId="0" applyFont="1" applyBorder="1" applyAlignment="1">
      <alignment/>
    </xf>
    <xf numFmtId="41" fontId="2" fillId="0" borderId="10" xfId="0" applyFont="1" applyBorder="1" applyAlignment="1">
      <alignment/>
    </xf>
    <xf numFmtId="41" fontId="2" fillId="0" borderId="3" xfId="0" applyFont="1" applyBorder="1" applyAlignment="1">
      <alignment horizontal="right"/>
    </xf>
    <xf numFmtId="41" fontId="2" fillId="2" borderId="11" xfId="0" applyFont="1" applyFill="1" applyBorder="1" applyAlignment="1">
      <alignment horizontal="right"/>
    </xf>
    <xf numFmtId="41" fontId="2" fillId="2" borderId="3" xfId="0" applyFont="1" applyFill="1" applyBorder="1" applyAlignment="1">
      <alignment horizontal="right"/>
    </xf>
    <xf numFmtId="41" fontId="2" fillId="2" borderId="4" xfId="0" applyFont="1" applyFill="1" applyBorder="1" applyAlignment="1">
      <alignment horizontal="right"/>
    </xf>
    <xf numFmtId="41" fontId="2" fillId="0" borderId="10" xfId="0" applyFont="1" applyBorder="1" applyAlignment="1">
      <alignment horizontal="right"/>
    </xf>
    <xf numFmtId="178" fontId="2" fillId="0" borderId="4" xfId="0" applyNumberFormat="1" applyFont="1" applyFill="1" applyBorder="1" applyAlignment="1" applyProtection="1">
      <alignment horizontal="right"/>
      <protection/>
    </xf>
    <xf numFmtId="178" fontId="2" fillId="0" borderId="3" xfId="0" applyNumberFormat="1" applyFont="1" applyFill="1" applyBorder="1" applyAlignment="1">
      <alignment horizontal="right"/>
    </xf>
    <xf numFmtId="178" fontId="2" fillId="0" borderId="11" xfId="0" applyNumberFormat="1" applyFont="1" applyFill="1" applyBorder="1" applyAlignment="1" applyProtection="1">
      <alignment horizontal="right"/>
      <protection/>
    </xf>
    <xf numFmtId="41" fontId="2" fillId="2" borderId="5" xfId="0" applyFont="1" applyFill="1" applyBorder="1" applyAlignment="1">
      <alignment horizontal="right"/>
    </xf>
    <xf numFmtId="41" fontId="2" fillId="2" borderId="18" xfId="0" applyFont="1" applyFill="1" applyBorder="1" applyAlignment="1">
      <alignment horizontal="center"/>
    </xf>
    <xf numFmtId="41" fontId="2" fillId="2" borderId="19" xfId="0" applyFont="1" applyFill="1" applyBorder="1" applyAlignment="1">
      <alignment horizontal="right"/>
    </xf>
    <xf numFmtId="178" fontId="2" fillId="2" borderId="11" xfId="0" applyNumberFormat="1" applyFont="1" applyFill="1" applyBorder="1" applyAlignment="1" applyProtection="1" quotePrefix="1">
      <alignment horizontal="right"/>
      <protection/>
    </xf>
    <xf numFmtId="178" fontId="2" fillId="2" borderId="4" xfId="0" applyNumberFormat="1" applyFont="1" applyFill="1" applyBorder="1" applyAlignment="1" applyProtection="1">
      <alignment horizontal="right"/>
      <protection/>
    </xf>
    <xf numFmtId="15" fontId="2" fillId="2" borderId="3" xfId="0" applyNumberFormat="1" applyFont="1" applyFill="1" applyBorder="1" applyAlignment="1" quotePrefix="1">
      <alignment horizontal="right"/>
    </xf>
    <xf numFmtId="15" fontId="2" fillId="2" borderId="4" xfId="0" applyNumberFormat="1" applyFont="1" applyFill="1" applyBorder="1" applyAlignment="1">
      <alignment horizontal="right"/>
    </xf>
    <xf numFmtId="41" fontId="2" fillId="2" borderId="18" xfId="0" applyFont="1" applyFill="1" applyBorder="1" applyAlignment="1" quotePrefix="1">
      <alignment horizontal="left"/>
    </xf>
    <xf numFmtId="41" fontId="2" fillId="2" borderId="2" xfId="0" applyFont="1" applyFill="1" applyBorder="1" applyAlignment="1">
      <alignment horizontal="right"/>
    </xf>
    <xf numFmtId="41" fontId="2" fillId="2" borderId="0" xfId="0" applyFont="1" applyFill="1" applyBorder="1" applyAlignment="1">
      <alignment horizontal="right"/>
    </xf>
    <xf numFmtId="41" fontId="2" fillId="2" borderId="8" xfId="0" applyFont="1" applyFill="1" applyBorder="1" applyAlignment="1">
      <alignment horizontal="right"/>
    </xf>
    <xf numFmtId="41" fontId="2" fillId="2" borderId="7" xfId="0" applyFont="1" applyFill="1" applyBorder="1" applyAlignment="1">
      <alignment horizontal="right"/>
    </xf>
    <xf numFmtId="41" fontId="2" fillId="2" borderId="11" xfId="0" applyFont="1" applyFill="1" applyBorder="1" applyAlignment="1">
      <alignment/>
    </xf>
    <xf numFmtId="41" fontId="2" fillId="2" borderId="8" xfId="0" applyFont="1" applyFill="1" applyBorder="1" applyAlignment="1">
      <alignment horizontal="center"/>
    </xf>
    <xf numFmtId="41" fontId="1" fillId="0" borderId="10" xfId="0" applyFont="1" applyFill="1" applyBorder="1" applyAlignment="1">
      <alignment/>
    </xf>
    <xf numFmtId="15" fontId="2" fillId="2" borderId="3" xfId="0" applyNumberFormat="1" applyFont="1" applyFill="1" applyBorder="1" applyAlignment="1">
      <alignment horizontal="right"/>
    </xf>
    <xf numFmtId="41" fontId="1" fillId="0" borderId="0" xfId="0" applyFont="1" applyFill="1" applyAlignment="1" quotePrefix="1">
      <alignment horizontal="left" wrapText="1"/>
    </xf>
    <xf numFmtId="41" fontId="1" fillId="0" borderId="0" xfId="0" applyFont="1" applyAlignment="1">
      <alignment horizontal="left" wrapText="1"/>
    </xf>
    <xf numFmtId="41" fontId="2" fillId="2" borderId="11" xfId="0" applyFont="1" applyFill="1" applyBorder="1" applyAlignment="1">
      <alignment horizontal="right" wrapText="1"/>
    </xf>
    <xf numFmtId="41" fontId="2" fillId="2" borderId="4" xfId="0" applyFont="1" applyFill="1" applyBorder="1" applyAlignment="1">
      <alignment horizontal="right" wrapText="1"/>
    </xf>
    <xf numFmtId="9" fontId="2" fillId="0" borderId="0" xfId="21" applyFont="1" applyFill="1" applyBorder="1" applyAlignment="1">
      <alignment/>
    </xf>
    <xf numFmtId="41" fontId="2" fillId="0" borderId="0" xfId="0" applyFont="1" applyFill="1" applyAlignment="1">
      <alignment/>
    </xf>
    <xf numFmtId="41" fontId="2" fillId="2" borderId="3" xfId="0" applyFont="1" applyFill="1" applyBorder="1" applyAlignment="1" quotePrefix="1">
      <alignment horizontal="right" wrapText="1"/>
    </xf>
    <xf numFmtId="41" fontId="2" fillId="0" borderId="7" xfId="0" applyFont="1" applyBorder="1" applyAlignment="1">
      <alignment/>
    </xf>
    <xf numFmtId="41" fontId="2" fillId="0" borderId="0" xfId="0" applyFont="1" applyFill="1" applyBorder="1" applyAlignment="1" quotePrefix="1">
      <alignment horizontal="right"/>
    </xf>
    <xf numFmtId="41" fontId="2" fillId="2" borderId="16" xfId="0" applyFont="1" applyFill="1" applyBorder="1" applyAlignment="1">
      <alignment horizontal="right"/>
    </xf>
    <xf numFmtId="41" fontId="2" fillId="2" borderId="13" xfId="0" applyFont="1" applyFill="1" applyBorder="1" applyAlignment="1">
      <alignment horizontal="right"/>
    </xf>
    <xf numFmtId="41" fontId="2" fillId="2" borderId="17" xfId="0" applyFont="1" applyFill="1" applyBorder="1" applyAlignment="1">
      <alignment horizontal="right"/>
    </xf>
    <xf numFmtId="41" fontId="2" fillId="0" borderId="16" xfId="0" applyFont="1" applyFill="1" applyBorder="1" applyAlignment="1">
      <alignment horizontal="right"/>
    </xf>
    <xf numFmtId="41" fontId="2" fillId="0" borderId="19" xfId="0" applyFont="1" applyFill="1" applyBorder="1" applyAlignment="1">
      <alignment horizontal="right"/>
    </xf>
    <xf numFmtId="41" fontId="2" fillId="0" borderId="0" xfId="0" applyFont="1" applyFill="1" applyBorder="1" applyAlignment="1">
      <alignment horizontal="right" wrapText="1"/>
    </xf>
    <xf numFmtId="41" fontId="2" fillId="0" borderId="0" xfId="0" applyFont="1" applyFill="1" applyBorder="1" applyAlignment="1" quotePrefix="1">
      <alignment horizontal="right" wrapText="1"/>
    </xf>
    <xf numFmtId="41" fontId="1" fillId="0" borderId="4" xfId="0" applyFont="1" applyFill="1" applyBorder="1" applyAlignment="1">
      <alignment/>
    </xf>
    <xf numFmtId="13" fontId="2" fillId="0" borderId="0" xfId="0" applyNumberFormat="1" applyFont="1" applyFill="1" applyAlignment="1">
      <alignment/>
    </xf>
    <xf numFmtId="41" fontId="2" fillId="0" borderId="3" xfId="0" applyFont="1" applyFill="1" applyBorder="1" applyAlignment="1" quotePrefix="1">
      <alignment horizontal="right"/>
    </xf>
    <xf numFmtId="41" fontId="7" fillId="0" borderId="0" xfId="0" applyFont="1" applyAlignment="1">
      <alignment horizontal="left"/>
    </xf>
    <xf numFmtId="178" fontId="2" fillId="2" borderId="11" xfId="0" applyNumberFormat="1" applyFont="1" applyFill="1" applyBorder="1" applyAlignment="1" quotePrefix="1">
      <alignment horizontal="right"/>
    </xf>
    <xf numFmtId="41" fontId="1" fillId="0" borderId="0" xfId="0" applyFont="1" applyFill="1" applyAlignment="1">
      <alignment horizontal="center"/>
    </xf>
    <xf numFmtId="41" fontId="1" fillId="0" borderId="0" xfId="0" applyFont="1" applyAlignment="1">
      <alignment horizontal="center"/>
    </xf>
    <xf numFmtId="41" fontId="2" fillId="2" borderId="5" xfId="0" applyFont="1" applyFill="1" applyBorder="1" applyAlignment="1">
      <alignment horizontal="center"/>
    </xf>
    <xf numFmtId="41" fontId="2" fillId="2" borderId="18" xfId="0" applyFont="1" applyFill="1" applyBorder="1" applyAlignment="1">
      <alignment horizontal="center"/>
    </xf>
    <xf numFmtId="41" fontId="2" fillId="2" borderId="19"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56</xdr:row>
      <xdr:rowOff>104775</xdr:rowOff>
    </xdr:from>
    <xdr:to>
      <xdr:col>8</xdr:col>
      <xdr:colOff>904875</xdr:colOff>
      <xdr:row>58</xdr:row>
      <xdr:rowOff>114300</xdr:rowOff>
    </xdr:to>
    <xdr:sp>
      <xdr:nvSpPr>
        <xdr:cNvPr id="1" name="Text 5"/>
        <xdr:cNvSpPr txBox="1">
          <a:spLocks noChangeArrowheads="1"/>
        </xdr:cNvSpPr>
      </xdr:nvSpPr>
      <xdr:spPr>
        <a:xfrm>
          <a:off x="19050" y="10925175"/>
          <a:ext cx="5791200" cy="371475"/>
        </a:xfrm>
        <a:prstGeom prst="rect">
          <a:avLst/>
        </a:prstGeom>
        <a:solidFill>
          <a:srgbClr val="FFFFFF"/>
        </a:solidFill>
        <a:ln w="9525" cmpd="sng">
          <a:noFill/>
        </a:ln>
      </xdr:spPr>
      <xdr:txBody>
        <a:bodyPr vertOverflow="clip" wrap="square"/>
        <a:p>
          <a:pPr algn="l">
            <a:defRPr/>
          </a:pPr>
          <a:r>
            <a:rPr lang="en-US" cap="none" sz="1200" b="1" i="0" u="none" baseline="0"/>
            <a:t>The Condensed Consolidated Balance Sheet should be read in conjunction with the Annual Financial Report for the year ended 31 December 2002.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21</xdr:row>
      <xdr:rowOff>0</xdr:rowOff>
    </xdr:from>
    <xdr:to>
      <xdr:col>4</xdr:col>
      <xdr:colOff>0</xdr:colOff>
      <xdr:row>21</xdr:row>
      <xdr:rowOff>0</xdr:rowOff>
    </xdr:to>
    <xdr:sp>
      <xdr:nvSpPr>
        <xdr:cNvPr id="1" name="TextBox 1"/>
        <xdr:cNvSpPr txBox="1">
          <a:spLocks noChangeArrowheads="1"/>
        </xdr:cNvSpPr>
      </xdr:nvSpPr>
      <xdr:spPr>
        <a:xfrm>
          <a:off x="676275" y="4200525"/>
          <a:ext cx="1847850" cy="0"/>
        </a:xfrm>
        <a:prstGeom prst="rect">
          <a:avLst/>
        </a:prstGeom>
        <a:solidFill>
          <a:srgbClr val="FFFFFF"/>
        </a:solidFill>
        <a:ln w="9525" cmpd="sng">
          <a:noFill/>
        </a:ln>
      </xdr:spPr>
      <xdr:txBody>
        <a:bodyPr vertOverflow="clip" wrap="square"/>
        <a:p>
          <a:pPr algn="just">
            <a:defRPr/>
          </a:pPr>
          <a:r>
            <a:rPr lang="en-US" cap="none" sz="1200" b="0" i="0" u="none" baseline="0"/>
            <a:t>Profit/(Loss) before income tax, minority interests and extraordinary items
</a:t>
          </a:r>
        </a:p>
      </xdr:txBody>
    </xdr:sp>
    <xdr:clientData/>
  </xdr:twoCellAnchor>
  <xdr:twoCellAnchor>
    <xdr:from>
      <xdr:col>2</xdr:col>
      <xdr:colOff>38100</xdr:colOff>
      <xdr:row>21</xdr:row>
      <xdr:rowOff>0</xdr:rowOff>
    </xdr:from>
    <xdr:to>
      <xdr:col>4</xdr:col>
      <xdr:colOff>0</xdr:colOff>
      <xdr:row>21</xdr:row>
      <xdr:rowOff>0</xdr:rowOff>
    </xdr:to>
    <xdr:sp>
      <xdr:nvSpPr>
        <xdr:cNvPr id="2" name="TextBox 2"/>
        <xdr:cNvSpPr txBox="1">
          <a:spLocks noChangeArrowheads="1"/>
        </xdr:cNvSpPr>
      </xdr:nvSpPr>
      <xdr:spPr>
        <a:xfrm>
          <a:off x="666750" y="4200525"/>
          <a:ext cx="1857375" cy="0"/>
        </a:xfrm>
        <a:prstGeom prst="rect">
          <a:avLst/>
        </a:prstGeom>
        <a:solidFill>
          <a:srgbClr val="FFFFFF"/>
        </a:solidFill>
        <a:ln w="9525" cmpd="sng">
          <a:noFill/>
        </a:ln>
      </xdr:spPr>
      <xdr:txBody>
        <a:bodyPr vertOverflow="clip" wrap="square"/>
        <a:p>
          <a:pPr algn="just">
            <a:defRPr/>
          </a:pPr>
          <a:r>
            <a:rPr lang="en-US" cap="none" sz="1200" b="0" i="0" u="none" baseline="0"/>
            <a:t>Profit/(Loss) before income tax, minority interests and extraordinary items after share of profit and losses of associated companies and joint ventures
</a:t>
          </a:r>
        </a:p>
      </xdr:txBody>
    </xdr:sp>
    <xdr:clientData/>
  </xdr:twoCellAnchor>
  <xdr:twoCellAnchor>
    <xdr:from>
      <xdr:col>3</xdr:col>
      <xdr:colOff>47625</xdr:colOff>
      <xdr:row>21</xdr:row>
      <xdr:rowOff>0</xdr:rowOff>
    </xdr:from>
    <xdr:to>
      <xdr:col>4</xdr:col>
      <xdr:colOff>0</xdr:colOff>
      <xdr:row>21</xdr:row>
      <xdr:rowOff>0</xdr:rowOff>
    </xdr:to>
    <xdr:sp>
      <xdr:nvSpPr>
        <xdr:cNvPr id="3" name="TextBox 3"/>
        <xdr:cNvSpPr txBox="1">
          <a:spLocks noChangeArrowheads="1"/>
        </xdr:cNvSpPr>
      </xdr:nvSpPr>
      <xdr:spPr>
        <a:xfrm>
          <a:off x="1819275" y="4200525"/>
          <a:ext cx="704850" cy="0"/>
        </a:xfrm>
        <a:prstGeom prst="rect">
          <a:avLst/>
        </a:prstGeom>
        <a:solidFill>
          <a:srgbClr val="FFFFFF"/>
        </a:solidFill>
        <a:ln w="9525" cmpd="sng">
          <a:noFill/>
        </a:ln>
      </xdr:spPr>
      <xdr:txBody>
        <a:bodyPr vertOverflow="clip" wrap="square"/>
        <a:p>
          <a:pPr algn="just">
            <a:defRPr/>
          </a:pPr>
          <a:r>
            <a:rPr lang="en-US" cap="none" sz="1200" b="0" i="0" u="none" baseline="0"/>
            <a:t>Profit/(Loss) after income tax before deducting minority interest</a:t>
          </a:r>
        </a:p>
      </xdr:txBody>
    </xdr:sp>
    <xdr:clientData/>
  </xdr:twoCellAnchor>
  <xdr:twoCellAnchor>
    <xdr:from>
      <xdr:col>2</xdr:col>
      <xdr:colOff>9525</xdr:colOff>
      <xdr:row>21</xdr:row>
      <xdr:rowOff>0</xdr:rowOff>
    </xdr:from>
    <xdr:to>
      <xdr:col>4</xdr:col>
      <xdr:colOff>0</xdr:colOff>
      <xdr:row>21</xdr:row>
      <xdr:rowOff>0</xdr:rowOff>
    </xdr:to>
    <xdr:sp>
      <xdr:nvSpPr>
        <xdr:cNvPr id="4" name="TextBox 4"/>
        <xdr:cNvSpPr txBox="1">
          <a:spLocks noChangeArrowheads="1"/>
        </xdr:cNvSpPr>
      </xdr:nvSpPr>
      <xdr:spPr>
        <a:xfrm>
          <a:off x="638175" y="4200525"/>
          <a:ext cx="1885950" cy="0"/>
        </a:xfrm>
        <a:prstGeom prst="rect">
          <a:avLst/>
        </a:prstGeom>
        <a:solidFill>
          <a:srgbClr val="FFFFFF"/>
        </a:solidFill>
        <a:ln w="9525" cmpd="sng">
          <a:noFill/>
        </a:ln>
      </xdr:spPr>
      <xdr:txBody>
        <a:bodyPr vertOverflow="clip" wrap="square"/>
        <a:p>
          <a:pPr algn="just">
            <a:defRPr/>
          </a:pPr>
          <a:r>
            <a:rPr lang="en-US" cap="none" sz="1200" b="0" i="0" u="none" baseline="0"/>
            <a:t>Net profit/(loss) from ordinary activities attributable to members of the company</a:t>
          </a:r>
        </a:p>
      </xdr:txBody>
    </xdr:sp>
    <xdr:clientData/>
  </xdr:twoCellAnchor>
  <xdr:twoCellAnchor>
    <xdr:from>
      <xdr:col>2</xdr:col>
      <xdr:colOff>28575</xdr:colOff>
      <xdr:row>21</xdr:row>
      <xdr:rowOff>0</xdr:rowOff>
    </xdr:from>
    <xdr:to>
      <xdr:col>4</xdr:col>
      <xdr:colOff>0</xdr:colOff>
      <xdr:row>21</xdr:row>
      <xdr:rowOff>0</xdr:rowOff>
    </xdr:to>
    <xdr:sp>
      <xdr:nvSpPr>
        <xdr:cNvPr id="5" name="TextBox 5"/>
        <xdr:cNvSpPr txBox="1">
          <a:spLocks noChangeArrowheads="1"/>
        </xdr:cNvSpPr>
      </xdr:nvSpPr>
      <xdr:spPr>
        <a:xfrm>
          <a:off x="657225" y="4200525"/>
          <a:ext cx="1866900" cy="0"/>
        </a:xfrm>
        <a:prstGeom prst="rect">
          <a:avLst/>
        </a:prstGeom>
        <a:solidFill>
          <a:srgbClr val="FFFFFF"/>
        </a:solidFill>
        <a:ln w="9525" cmpd="sng">
          <a:noFill/>
        </a:ln>
      </xdr:spPr>
      <xdr:txBody>
        <a:bodyPr vertOverflow="clip" wrap="square"/>
        <a:p>
          <a:pPr algn="just">
            <a:defRPr/>
          </a:pPr>
          <a:r>
            <a:rPr lang="en-US" cap="none" sz="1200" b="0" i="0" u="none" baseline="0"/>
            <a:t>Net profit/(loss) attributable to members of the company</a:t>
          </a:r>
        </a:p>
      </xdr:txBody>
    </xdr:sp>
    <xdr:clientData/>
  </xdr:twoCellAnchor>
  <xdr:twoCellAnchor>
    <xdr:from>
      <xdr:col>1</xdr:col>
      <xdr:colOff>38100</xdr:colOff>
      <xdr:row>21</xdr:row>
      <xdr:rowOff>0</xdr:rowOff>
    </xdr:from>
    <xdr:to>
      <xdr:col>4</xdr:col>
      <xdr:colOff>0</xdr:colOff>
      <xdr:row>21</xdr:row>
      <xdr:rowOff>0</xdr:rowOff>
    </xdr:to>
    <xdr:sp>
      <xdr:nvSpPr>
        <xdr:cNvPr id="6" name="TextBox 6"/>
        <xdr:cNvSpPr txBox="1">
          <a:spLocks noChangeArrowheads="1"/>
        </xdr:cNvSpPr>
      </xdr:nvSpPr>
      <xdr:spPr>
        <a:xfrm>
          <a:off x="352425" y="4200525"/>
          <a:ext cx="2171700" cy="0"/>
        </a:xfrm>
        <a:prstGeom prst="rect">
          <a:avLst/>
        </a:prstGeom>
        <a:solidFill>
          <a:srgbClr val="FFFFFF"/>
        </a:solidFill>
        <a:ln w="9525" cmpd="sng">
          <a:noFill/>
        </a:ln>
      </xdr:spPr>
      <xdr:txBody>
        <a:bodyPr vertOverflow="clip" wrap="square"/>
        <a:p>
          <a:pPr algn="just">
            <a:defRPr/>
          </a:pPr>
          <a:r>
            <a:rPr lang="en-US" cap="none" sz="1200" b="0" i="0" u="none" baseline="0"/>
            <a:t>Earnings per share based on 2 (m) above after deducting any provision for preference dividends if any:-</a:t>
          </a:r>
        </a:p>
      </xdr:txBody>
    </xdr:sp>
    <xdr:clientData/>
  </xdr:twoCellAnchor>
  <xdr:twoCellAnchor>
    <xdr:from>
      <xdr:col>0</xdr:col>
      <xdr:colOff>57150</xdr:colOff>
      <xdr:row>52</xdr:row>
      <xdr:rowOff>0</xdr:rowOff>
    </xdr:from>
    <xdr:to>
      <xdr:col>11</xdr:col>
      <xdr:colOff>304800</xdr:colOff>
      <xdr:row>54</xdr:row>
      <xdr:rowOff>104775</xdr:rowOff>
    </xdr:to>
    <xdr:sp>
      <xdr:nvSpPr>
        <xdr:cNvPr id="7" name="Text 5"/>
        <xdr:cNvSpPr txBox="1">
          <a:spLocks noChangeArrowheads="1"/>
        </xdr:cNvSpPr>
      </xdr:nvSpPr>
      <xdr:spPr>
        <a:xfrm>
          <a:off x="57150" y="10410825"/>
          <a:ext cx="6791325" cy="504825"/>
        </a:xfrm>
        <a:prstGeom prst="rect">
          <a:avLst/>
        </a:prstGeom>
        <a:solidFill>
          <a:srgbClr val="FFFFFF"/>
        </a:solidFill>
        <a:ln w="9525" cmpd="sng">
          <a:noFill/>
        </a:ln>
      </xdr:spPr>
      <xdr:txBody>
        <a:bodyPr vertOverflow="clip" wrap="square"/>
        <a:p>
          <a:pPr algn="l">
            <a:defRPr/>
          </a:pPr>
          <a:r>
            <a:rPr lang="en-US" cap="none" sz="1200" b="1" i="0" u="none" baseline="0"/>
            <a:t>The Condensed Consolidated Income Statements should be read in conjunction with the Annual Financial Report for the year ended 31 December 2002.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18</xdr:row>
      <xdr:rowOff>114300</xdr:rowOff>
    </xdr:from>
    <xdr:to>
      <xdr:col>10</xdr:col>
      <xdr:colOff>847725</xdr:colOff>
      <xdr:row>33</xdr:row>
      <xdr:rowOff>85725</xdr:rowOff>
    </xdr:to>
    <xdr:sp>
      <xdr:nvSpPr>
        <xdr:cNvPr id="1" name="Text 5"/>
        <xdr:cNvSpPr txBox="1">
          <a:spLocks noChangeArrowheads="1"/>
        </xdr:cNvSpPr>
      </xdr:nvSpPr>
      <xdr:spPr>
        <a:xfrm>
          <a:off x="19050" y="3686175"/>
          <a:ext cx="7562850" cy="857250"/>
        </a:xfrm>
        <a:prstGeom prst="rect">
          <a:avLst/>
        </a:prstGeom>
        <a:solidFill>
          <a:srgbClr val="FFFFFF"/>
        </a:solidFill>
        <a:ln w="9525" cmpd="sng">
          <a:noFill/>
        </a:ln>
      </xdr:spPr>
      <xdr:txBody>
        <a:bodyPr vertOverflow="clip" wrap="square"/>
        <a:p>
          <a:pPr algn="just">
            <a:defRPr/>
          </a:pPr>
          <a:r>
            <a:rPr lang="en-US" cap="none" sz="1200" b="0" i="1" u="none" baseline="0">
              <a:latin typeface="Times New Roman"/>
              <a:ea typeface="Times New Roman"/>
              <a:cs typeface="Times New Roman"/>
            </a:rPr>
            <a:t>Note: No comparative figures are provided.</a:t>
          </a:r>
          <a:r>
            <a:rPr lang="en-US" cap="none" sz="1200" b="1" i="0" u="none" baseline="0">
              <a:latin typeface="Times New Roman"/>
              <a:ea typeface="Times New Roman"/>
              <a:cs typeface="Times New Roman"/>
            </a:rPr>
            <a:t>
The Condensed Consolidated Statement of Changes in Equity should be read in conjunction with the Annual Financial Report for the year ended 31 December 2002.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34</xdr:row>
      <xdr:rowOff>104775</xdr:rowOff>
    </xdr:from>
    <xdr:to>
      <xdr:col>5</xdr:col>
      <xdr:colOff>1019175</xdr:colOff>
      <xdr:row>40</xdr:row>
      <xdr:rowOff>9525</xdr:rowOff>
    </xdr:to>
    <xdr:sp>
      <xdr:nvSpPr>
        <xdr:cNvPr id="1" name="Text 5"/>
        <xdr:cNvSpPr txBox="1">
          <a:spLocks noChangeArrowheads="1"/>
        </xdr:cNvSpPr>
      </xdr:nvSpPr>
      <xdr:spPr>
        <a:xfrm>
          <a:off x="19050" y="6848475"/>
          <a:ext cx="5857875" cy="1095375"/>
        </a:xfrm>
        <a:prstGeom prst="rect">
          <a:avLst/>
        </a:prstGeom>
        <a:solidFill>
          <a:srgbClr val="FFFFFF"/>
        </a:solidFill>
        <a:ln w="9525" cmpd="sng">
          <a:noFill/>
        </a:ln>
      </xdr:spPr>
      <xdr:txBody>
        <a:bodyPr vertOverflow="clip" wrap="square"/>
        <a:p>
          <a:pPr algn="just">
            <a:defRPr/>
          </a:pPr>
          <a:r>
            <a:rPr lang="en-US" cap="none" sz="1200" b="0" i="1" u="none" baseline="0">
              <a:latin typeface="Times New Roman"/>
              <a:ea typeface="Times New Roman"/>
              <a:cs typeface="Times New Roman"/>
            </a:rPr>
            <a:t>Note: No comparative figures are provided.</a:t>
          </a:r>
          <a:r>
            <a:rPr lang="en-US" cap="none" sz="1200" b="1" i="0" u="none" baseline="0">
              <a:latin typeface="Times New Roman"/>
              <a:ea typeface="Times New Roman"/>
              <a:cs typeface="Times New Roman"/>
            </a:rPr>
            <a:t>
The Condensed Consolidated Cash Flow Statements should be read in conjunction with the Annual Financial Report for the year ended 31 December 2002.</a:t>
          </a:r>
        </a:p>
      </xdr:txBody>
    </xdr:sp>
    <xdr:clientData/>
  </xdr:twoCellAnchor>
  <xdr:twoCellAnchor>
    <xdr:from>
      <xdr:col>0</xdr:col>
      <xdr:colOff>66675</xdr:colOff>
      <xdr:row>25</xdr:row>
      <xdr:rowOff>152400</xdr:rowOff>
    </xdr:from>
    <xdr:to>
      <xdr:col>6</xdr:col>
      <xdr:colOff>409575</xdr:colOff>
      <xdr:row>27</xdr:row>
      <xdr:rowOff>57150</xdr:rowOff>
    </xdr:to>
    <xdr:sp>
      <xdr:nvSpPr>
        <xdr:cNvPr id="2" name="TextBox 4"/>
        <xdr:cNvSpPr txBox="1">
          <a:spLocks noChangeArrowheads="1"/>
        </xdr:cNvSpPr>
      </xdr:nvSpPr>
      <xdr:spPr>
        <a:xfrm>
          <a:off x="66675" y="5086350"/>
          <a:ext cx="6229350" cy="304800"/>
        </a:xfrm>
        <a:prstGeom prst="rect">
          <a:avLst/>
        </a:prstGeom>
        <a:solidFill>
          <a:srgbClr val="FFFFFF"/>
        </a:solidFill>
        <a:ln w="9525" cmpd="sng">
          <a:noFill/>
        </a:ln>
      </xdr:spPr>
      <xdr:txBody>
        <a:bodyPr vertOverflow="clip" wrap="square"/>
        <a:p>
          <a:pPr algn="l">
            <a:defRPr/>
          </a:pPr>
          <a:r>
            <a:rPr lang="en-US" cap="none" sz="1100" b="0" i="0" u="none" baseline="0"/>
            <a:t>Cash and cash equivalents included in the cash flow statements comprise the following balance sheet amounts: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11</xdr:row>
      <xdr:rowOff>19050</xdr:rowOff>
    </xdr:from>
    <xdr:to>
      <xdr:col>8</xdr:col>
      <xdr:colOff>1028700</xdr:colOff>
      <xdr:row>21</xdr:row>
      <xdr:rowOff>180975</xdr:rowOff>
    </xdr:to>
    <xdr:sp>
      <xdr:nvSpPr>
        <xdr:cNvPr id="1" name="Text 1"/>
        <xdr:cNvSpPr txBox="1">
          <a:spLocks noChangeArrowheads="1"/>
        </xdr:cNvSpPr>
      </xdr:nvSpPr>
      <xdr:spPr>
        <a:xfrm>
          <a:off x="409575" y="2219325"/>
          <a:ext cx="7400925" cy="2162175"/>
        </a:xfrm>
        <a:prstGeom prst="rect">
          <a:avLst/>
        </a:prstGeom>
        <a:solidFill>
          <a:srgbClr val="FFFFFF"/>
        </a:solidFill>
        <a:ln w="9525" cmpd="sng">
          <a:noFill/>
        </a:ln>
      </xdr:spPr>
      <xdr:txBody>
        <a:bodyPr vertOverflow="clip" wrap="square"/>
        <a:p>
          <a:pPr algn="just">
            <a:defRPr/>
          </a:pPr>
          <a:r>
            <a:rPr lang="en-US" cap="none" sz="1200" b="0" i="0" u="none" baseline="0"/>
            <a:t>The interim financial report is unaudited and has been prepared in compliance with MASB 26, Interim Financial Reporting and Appendix 9B of Kuala Lumpur Stock Exchange Listing Requirements. 
The accounting policies and methods of computation adopted by the Group in this report are consistent with those adopted in the financial statements for the year ended 31 December 2002 and, the Group has adopted the MASB 25, Income Taxes in the current quarter. The adoption of this Standard has not given rise to any adjustments to the opening balances of retained profits of the prior year and the current period or to changes in comparatives.
The interim financial report should be read in conjuction with the audited financial statements of the Group for the year ended 31 December 2002.
</a:t>
          </a:r>
        </a:p>
      </xdr:txBody>
    </xdr:sp>
    <xdr:clientData/>
  </xdr:twoCellAnchor>
  <xdr:twoCellAnchor>
    <xdr:from>
      <xdr:col>1</xdr:col>
      <xdr:colOff>28575</xdr:colOff>
      <xdr:row>23</xdr:row>
      <xdr:rowOff>38100</xdr:rowOff>
    </xdr:from>
    <xdr:to>
      <xdr:col>8</xdr:col>
      <xdr:colOff>1143000</xdr:colOff>
      <xdr:row>24</xdr:row>
      <xdr:rowOff>142875</xdr:rowOff>
    </xdr:to>
    <xdr:sp>
      <xdr:nvSpPr>
        <xdr:cNvPr id="2" name="Text 5"/>
        <xdr:cNvSpPr txBox="1">
          <a:spLocks noChangeArrowheads="1"/>
        </xdr:cNvSpPr>
      </xdr:nvSpPr>
      <xdr:spPr>
        <a:xfrm>
          <a:off x="409575" y="4638675"/>
          <a:ext cx="7515225" cy="304800"/>
        </a:xfrm>
        <a:prstGeom prst="rect">
          <a:avLst/>
        </a:prstGeom>
        <a:solidFill>
          <a:srgbClr val="FFFFFF"/>
        </a:solidFill>
        <a:ln w="9525" cmpd="sng">
          <a:noFill/>
        </a:ln>
      </xdr:spPr>
      <xdr:txBody>
        <a:bodyPr vertOverflow="clip" wrap="square"/>
        <a:p>
          <a:pPr algn="just">
            <a:defRPr/>
          </a:pPr>
          <a:r>
            <a:rPr lang="en-US" cap="none" sz="1200" b="0" i="0" u="none" baseline="0"/>
            <a:t>The audited financial statements of the Company's preceding year ended 31 December 2002 was not qualified in any way.</a:t>
          </a:r>
        </a:p>
      </xdr:txBody>
    </xdr:sp>
    <xdr:clientData/>
  </xdr:twoCellAnchor>
  <xdr:twoCellAnchor>
    <xdr:from>
      <xdr:col>1</xdr:col>
      <xdr:colOff>28575</xdr:colOff>
      <xdr:row>89</xdr:row>
      <xdr:rowOff>0</xdr:rowOff>
    </xdr:from>
    <xdr:to>
      <xdr:col>7</xdr:col>
      <xdr:colOff>666750</xdr:colOff>
      <xdr:row>89</xdr:row>
      <xdr:rowOff>0</xdr:rowOff>
    </xdr:to>
    <xdr:sp>
      <xdr:nvSpPr>
        <xdr:cNvPr id="3" name="Text 7"/>
        <xdr:cNvSpPr txBox="1">
          <a:spLocks noChangeArrowheads="1"/>
        </xdr:cNvSpPr>
      </xdr:nvSpPr>
      <xdr:spPr>
        <a:xfrm>
          <a:off x="409575" y="17954625"/>
          <a:ext cx="6076950" cy="0"/>
        </a:xfrm>
        <a:prstGeom prst="rect">
          <a:avLst/>
        </a:prstGeom>
        <a:solidFill>
          <a:srgbClr val="FFFFFF"/>
        </a:solidFill>
        <a:ln w="9525" cmpd="sng">
          <a:noFill/>
        </a:ln>
      </xdr:spPr>
      <xdr:txBody>
        <a:bodyPr vertOverflow="clip" wrap="square"/>
        <a:p>
          <a:pPr algn="just">
            <a:defRPr/>
          </a:pPr>
          <a:r>
            <a:rPr lang="en-US" cap="none" sz="1200" b="0" i="0" u="none" baseline="0"/>
            <a:t>There is no significant changes in the pre-acquisition profit for the quarter under review .</a:t>
          </a:r>
        </a:p>
      </xdr:txBody>
    </xdr:sp>
    <xdr:clientData/>
  </xdr:twoCellAnchor>
  <xdr:twoCellAnchor>
    <xdr:from>
      <xdr:col>1</xdr:col>
      <xdr:colOff>9525</xdr:colOff>
      <xdr:row>121</xdr:row>
      <xdr:rowOff>0</xdr:rowOff>
    </xdr:from>
    <xdr:to>
      <xdr:col>7</xdr:col>
      <xdr:colOff>742950</xdr:colOff>
      <xdr:row>121</xdr:row>
      <xdr:rowOff>0</xdr:rowOff>
    </xdr:to>
    <xdr:sp>
      <xdr:nvSpPr>
        <xdr:cNvPr id="4" name="Text 11"/>
        <xdr:cNvSpPr txBox="1">
          <a:spLocks noChangeArrowheads="1"/>
        </xdr:cNvSpPr>
      </xdr:nvSpPr>
      <xdr:spPr>
        <a:xfrm>
          <a:off x="390525" y="24355425"/>
          <a:ext cx="6172200" cy="0"/>
        </a:xfrm>
        <a:prstGeom prst="rect">
          <a:avLst/>
        </a:prstGeom>
        <a:solidFill>
          <a:srgbClr val="FFFFFF"/>
        </a:solidFill>
        <a:ln w="9525" cmpd="sng">
          <a:noFill/>
        </a:ln>
      </xdr:spPr>
      <xdr:txBody>
        <a:bodyPr vertOverflow="clip" wrap="square"/>
        <a:p>
          <a:pPr algn="just">
            <a:defRPr/>
          </a:pPr>
          <a:r>
            <a:rPr lang="en-US" cap="none" sz="1200" b="0" i="0" u="none" baseline="0"/>
            <a:t>There is no corporate proposal announced but not yet completed as at the reporting date.</a:t>
          </a:r>
        </a:p>
      </xdr:txBody>
    </xdr:sp>
    <xdr:clientData/>
  </xdr:twoCellAnchor>
  <xdr:twoCellAnchor>
    <xdr:from>
      <xdr:col>1</xdr:col>
      <xdr:colOff>9525</xdr:colOff>
      <xdr:row>121</xdr:row>
      <xdr:rowOff>0</xdr:rowOff>
    </xdr:from>
    <xdr:to>
      <xdr:col>7</xdr:col>
      <xdr:colOff>857250</xdr:colOff>
      <xdr:row>121</xdr:row>
      <xdr:rowOff>0</xdr:rowOff>
    </xdr:to>
    <xdr:sp>
      <xdr:nvSpPr>
        <xdr:cNvPr id="5" name="Text 12"/>
        <xdr:cNvSpPr txBox="1">
          <a:spLocks noChangeArrowheads="1"/>
        </xdr:cNvSpPr>
      </xdr:nvSpPr>
      <xdr:spPr>
        <a:xfrm>
          <a:off x="390525" y="24355425"/>
          <a:ext cx="6286500" cy="0"/>
        </a:xfrm>
        <a:prstGeom prst="rect">
          <a:avLst/>
        </a:prstGeom>
        <a:solidFill>
          <a:srgbClr val="FFFFFF"/>
        </a:solidFill>
        <a:ln w="9525" cmpd="sng">
          <a:noFill/>
        </a:ln>
      </xdr:spPr>
      <xdr:txBody>
        <a:bodyPr vertOverflow="clip" wrap="square"/>
        <a:p>
          <a:pPr algn="just">
            <a:defRPr/>
          </a:pPr>
          <a:r>
            <a:rPr lang="en-US" cap="none" sz="1200" b="0" i="0" u="none" baseline="0"/>
            <a:t>The Group's result is not subject to seasonal fluctuation.</a:t>
          </a:r>
        </a:p>
      </xdr:txBody>
    </xdr:sp>
    <xdr:clientData/>
  </xdr:twoCellAnchor>
  <xdr:twoCellAnchor>
    <xdr:from>
      <xdr:col>1</xdr:col>
      <xdr:colOff>66675</xdr:colOff>
      <xdr:row>194</xdr:row>
      <xdr:rowOff>0</xdr:rowOff>
    </xdr:from>
    <xdr:to>
      <xdr:col>7</xdr:col>
      <xdr:colOff>0</xdr:colOff>
      <xdr:row>194</xdr:row>
      <xdr:rowOff>0</xdr:rowOff>
    </xdr:to>
    <xdr:sp>
      <xdr:nvSpPr>
        <xdr:cNvPr id="6" name="Text 16"/>
        <xdr:cNvSpPr txBox="1">
          <a:spLocks noChangeArrowheads="1"/>
        </xdr:cNvSpPr>
      </xdr:nvSpPr>
      <xdr:spPr>
        <a:xfrm>
          <a:off x="447675" y="38957250"/>
          <a:ext cx="5372100" cy="0"/>
        </a:xfrm>
        <a:prstGeom prst="rect">
          <a:avLst/>
        </a:prstGeom>
        <a:solidFill>
          <a:srgbClr val="FFFFFF"/>
        </a:solidFill>
        <a:ln w="9525" cmpd="sng">
          <a:noFill/>
        </a:ln>
      </xdr:spPr>
      <xdr:txBody>
        <a:bodyPr vertOverflow="clip" wrap="square"/>
        <a:p>
          <a:pPr algn="just">
            <a:defRPr/>
          </a:pPr>
          <a:r>
            <a:rPr lang="en-US" cap="none" sz="1200" b="0" i="0" u="none" baseline="0"/>
            <a:t>The Group recorded a profit before tax of RM..... million for this quarter compared to a profit before tax of RM5million in the preceding quarter. The slight improved result arising from recognition of three (3) large tower crane which are near to its completion as at 30 June 2002 for crane division.</a:t>
          </a:r>
        </a:p>
      </xdr:txBody>
    </xdr:sp>
    <xdr:clientData/>
  </xdr:twoCellAnchor>
  <xdr:twoCellAnchor>
    <xdr:from>
      <xdr:col>1</xdr:col>
      <xdr:colOff>9525</xdr:colOff>
      <xdr:row>194</xdr:row>
      <xdr:rowOff>0</xdr:rowOff>
    </xdr:from>
    <xdr:to>
      <xdr:col>6</xdr:col>
      <xdr:colOff>847725</xdr:colOff>
      <xdr:row>194</xdr:row>
      <xdr:rowOff>0</xdr:rowOff>
    </xdr:to>
    <xdr:sp>
      <xdr:nvSpPr>
        <xdr:cNvPr id="7" name="Text 18"/>
        <xdr:cNvSpPr txBox="1">
          <a:spLocks noChangeArrowheads="1"/>
        </xdr:cNvSpPr>
      </xdr:nvSpPr>
      <xdr:spPr>
        <a:xfrm>
          <a:off x="390525" y="38957250"/>
          <a:ext cx="5305425" cy="0"/>
        </a:xfrm>
        <a:prstGeom prst="rect">
          <a:avLst/>
        </a:prstGeom>
        <a:solidFill>
          <a:srgbClr val="FFFFFF"/>
        </a:solidFill>
        <a:ln w="9525" cmpd="sng">
          <a:noFill/>
        </a:ln>
      </xdr:spPr>
      <xdr:txBody>
        <a:bodyPr vertOverflow="clip" wrap="square"/>
        <a:p>
          <a:pPr algn="just">
            <a:defRPr/>
          </a:pPr>
          <a:r>
            <a:rPr lang="en-US" cap="none" sz="1200" b="0" i="0" u="none" baseline="0">
              <a:latin typeface="Times New Roman"/>
              <a:ea typeface="Times New Roman"/>
              <a:cs typeface="Times New Roman"/>
            </a:rPr>
            <a:t>The construction division has secured a turnkey project for The National Hydrographic Base in Pulau Indah for Royal Malaysia Navy (Phase 1) by the Ministry of Defense  for a contract sum of RM96.5million. In addition to the above, </a:t>
          </a:r>
          <a:r>
            <a:rPr lang="en-US" cap="none" sz="1200" b="0" i="1" u="none" baseline="0">
              <a:latin typeface="Times New Roman"/>
              <a:ea typeface="Times New Roman"/>
              <a:cs typeface="Times New Roman"/>
            </a:rPr>
            <a:t>one of the Company newly acquired subsidiary has been awarded a contract for integrated traffic management system for contract sum of RM.....</a:t>
          </a:r>
          <a:r>
            <a:rPr lang="en-US" cap="none" sz="1200" b="0" i="0" u="none" baseline="0">
              <a:latin typeface="Times New Roman"/>
              <a:ea typeface="Times New Roman"/>
              <a:cs typeface="Times New Roman"/>
            </a:rPr>
            <a:t>With the on going Mersing army camp and the Royal Malaysian Naval Base project together with contribution from the associates and the two (2) project secured in current year, the Board hope a better year ahead.</a:t>
          </a:r>
        </a:p>
      </xdr:txBody>
    </xdr:sp>
    <xdr:clientData/>
  </xdr:twoCellAnchor>
  <xdr:twoCellAnchor>
    <xdr:from>
      <xdr:col>1</xdr:col>
      <xdr:colOff>28575</xdr:colOff>
      <xdr:row>38</xdr:row>
      <xdr:rowOff>38100</xdr:rowOff>
    </xdr:from>
    <xdr:to>
      <xdr:col>8</xdr:col>
      <xdr:colOff>1057275</xdr:colOff>
      <xdr:row>40</xdr:row>
      <xdr:rowOff>0</xdr:rowOff>
    </xdr:to>
    <xdr:sp>
      <xdr:nvSpPr>
        <xdr:cNvPr id="8" name="Text 20"/>
        <xdr:cNvSpPr txBox="1">
          <a:spLocks noChangeArrowheads="1"/>
        </xdr:cNvSpPr>
      </xdr:nvSpPr>
      <xdr:spPr>
        <a:xfrm>
          <a:off x="409575" y="7639050"/>
          <a:ext cx="7429500" cy="514350"/>
        </a:xfrm>
        <a:prstGeom prst="rect">
          <a:avLst/>
        </a:prstGeom>
        <a:solidFill>
          <a:srgbClr val="FFFFFF"/>
        </a:solidFill>
        <a:ln w="9525" cmpd="sng">
          <a:noFill/>
        </a:ln>
      </xdr:spPr>
      <xdr:txBody>
        <a:bodyPr vertOverflow="clip" wrap="square"/>
        <a:p>
          <a:pPr algn="just">
            <a:defRPr/>
          </a:pPr>
          <a:r>
            <a:rPr lang="en-US" cap="none" sz="1200" b="0" i="0" u="none" baseline="0"/>
            <a:t>There  is no issuance, cancellation, repurchase, resale and repayments of debt and equity securities for the period under review.</a:t>
          </a:r>
        </a:p>
      </xdr:txBody>
    </xdr:sp>
    <xdr:clientData/>
  </xdr:twoCellAnchor>
  <xdr:twoCellAnchor>
    <xdr:from>
      <xdr:col>2</xdr:col>
      <xdr:colOff>28575</xdr:colOff>
      <xdr:row>121</xdr:row>
      <xdr:rowOff>0</xdr:rowOff>
    </xdr:from>
    <xdr:to>
      <xdr:col>8</xdr:col>
      <xdr:colOff>0</xdr:colOff>
      <xdr:row>121</xdr:row>
      <xdr:rowOff>0</xdr:rowOff>
    </xdr:to>
    <xdr:sp>
      <xdr:nvSpPr>
        <xdr:cNvPr id="9" name="Text 21"/>
        <xdr:cNvSpPr txBox="1">
          <a:spLocks noChangeArrowheads="1"/>
        </xdr:cNvSpPr>
      </xdr:nvSpPr>
      <xdr:spPr>
        <a:xfrm>
          <a:off x="838200" y="24355425"/>
          <a:ext cx="5943600" cy="0"/>
        </a:xfrm>
        <a:prstGeom prst="rect">
          <a:avLst/>
        </a:prstGeom>
        <a:solidFill>
          <a:srgbClr val="FFFFFF"/>
        </a:solidFill>
        <a:ln w="9525" cmpd="sng">
          <a:noFill/>
        </a:ln>
      </xdr:spPr>
      <xdr:txBody>
        <a:bodyPr vertOverflow="clip" wrap="square"/>
        <a:p>
          <a:pPr algn="just">
            <a:defRPr/>
          </a:pPr>
          <a:r>
            <a:rPr lang="en-US" cap="none" sz="1200" b="0" i="0" u="none" baseline="0"/>
            <a:t>Rights Issue of 70,860,960 ordinary shares of RM1.00 each at an issue price of RM1.00 per ordinary share on the basis of three new ordinary shares for every two existing ordinary shares held.
</a:t>
          </a:r>
        </a:p>
      </xdr:txBody>
    </xdr:sp>
    <xdr:clientData/>
  </xdr:twoCellAnchor>
  <xdr:twoCellAnchor>
    <xdr:from>
      <xdr:col>2</xdr:col>
      <xdr:colOff>28575</xdr:colOff>
      <xdr:row>121</xdr:row>
      <xdr:rowOff>0</xdr:rowOff>
    </xdr:from>
    <xdr:to>
      <xdr:col>8</xdr:col>
      <xdr:colOff>9525</xdr:colOff>
      <xdr:row>121</xdr:row>
      <xdr:rowOff>0</xdr:rowOff>
    </xdr:to>
    <xdr:sp>
      <xdr:nvSpPr>
        <xdr:cNvPr id="10" name="Text 22"/>
        <xdr:cNvSpPr txBox="1">
          <a:spLocks noChangeArrowheads="1"/>
        </xdr:cNvSpPr>
      </xdr:nvSpPr>
      <xdr:spPr>
        <a:xfrm>
          <a:off x="838200" y="24355425"/>
          <a:ext cx="5953125" cy="0"/>
        </a:xfrm>
        <a:prstGeom prst="rect">
          <a:avLst/>
        </a:prstGeom>
        <a:solidFill>
          <a:srgbClr val="FFFFFF"/>
        </a:solidFill>
        <a:ln w="9525" cmpd="sng">
          <a:noFill/>
        </a:ln>
      </xdr:spPr>
      <xdr:txBody>
        <a:bodyPr vertOverflow="clip" wrap="square"/>
        <a:p>
          <a:pPr algn="just">
            <a:defRPr/>
          </a:pPr>
          <a:r>
            <a:rPr lang="en-US" cap="none" sz="1200" b="0" i="0" u="none" baseline="0"/>
            <a:t>Special Issue of 20,842,000 ordinary shares of RM1.00 each at an issue price of RM1.00 per ordinary share to approved Bumiputra investors.</a:t>
          </a:r>
        </a:p>
      </xdr:txBody>
    </xdr:sp>
    <xdr:clientData/>
  </xdr:twoCellAnchor>
  <xdr:twoCellAnchor>
    <xdr:from>
      <xdr:col>2</xdr:col>
      <xdr:colOff>28575</xdr:colOff>
      <xdr:row>121</xdr:row>
      <xdr:rowOff>0</xdr:rowOff>
    </xdr:from>
    <xdr:to>
      <xdr:col>7</xdr:col>
      <xdr:colOff>857250</xdr:colOff>
      <xdr:row>121</xdr:row>
      <xdr:rowOff>0</xdr:rowOff>
    </xdr:to>
    <xdr:sp>
      <xdr:nvSpPr>
        <xdr:cNvPr id="11" name="Text 23"/>
        <xdr:cNvSpPr txBox="1">
          <a:spLocks noChangeArrowheads="1"/>
        </xdr:cNvSpPr>
      </xdr:nvSpPr>
      <xdr:spPr>
        <a:xfrm>
          <a:off x="838200" y="24355425"/>
          <a:ext cx="5838825" cy="0"/>
        </a:xfrm>
        <a:prstGeom prst="rect">
          <a:avLst/>
        </a:prstGeom>
        <a:solidFill>
          <a:srgbClr val="FFFFFF"/>
        </a:solidFill>
        <a:ln w="9525" cmpd="sng">
          <a:noFill/>
        </a:ln>
      </xdr:spPr>
      <xdr:txBody>
        <a:bodyPr vertOverflow="clip" wrap="square"/>
        <a:p>
          <a:pPr algn="just">
            <a:defRPr/>
          </a:pPr>
          <a:r>
            <a:rPr lang="en-US" cap="none" sz="1200" b="0" i="0" u="none" baseline="0"/>
            <a:t>Exercise of Employees Share Option Scheme of 1,298,000 ordinary shares of RM1.00 each at an exercise price of RM1.28.</a:t>
          </a:r>
        </a:p>
      </xdr:txBody>
    </xdr:sp>
    <xdr:clientData/>
  </xdr:twoCellAnchor>
  <xdr:twoCellAnchor>
    <xdr:from>
      <xdr:col>1</xdr:col>
      <xdr:colOff>19050</xdr:colOff>
      <xdr:row>194</xdr:row>
      <xdr:rowOff>0</xdr:rowOff>
    </xdr:from>
    <xdr:to>
      <xdr:col>6</xdr:col>
      <xdr:colOff>885825</xdr:colOff>
      <xdr:row>194</xdr:row>
      <xdr:rowOff>0</xdr:rowOff>
    </xdr:to>
    <xdr:sp>
      <xdr:nvSpPr>
        <xdr:cNvPr id="12" name="Text 25"/>
        <xdr:cNvSpPr txBox="1">
          <a:spLocks noChangeArrowheads="1"/>
        </xdr:cNvSpPr>
      </xdr:nvSpPr>
      <xdr:spPr>
        <a:xfrm>
          <a:off x="400050" y="38957250"/>
          <a:ext cx="5334000" cy="0"/>
        </a:xfrm>
        <a:prstGeom prst="rect">
          <a:avLst/>
        </a:prstGeom>
        <a:noFill/>
        <a:ln w="9525" cmpd="sng">
          <a:noFill/>
        </a:ln>
      </xdr:spPr>
      <xdr:txBody>
        <a:bodyPr vertOverflow="clip" wrap="square"/>
        <a:p>
          <a:pPr algn="just">
            <a:defRPr/>
          </a:pPr>
          <a:r>
            <a:rPr lang="en-US" cap="none" sz="1200" b="0" i="0" u="none" baseline="0"/>
            <a:t>The Group has not provided any profit forecast to the relevant authority and is not subject to any profit guarantee .</a:t>
          </a:r>
        </a:p>
      </xdr:txBody>
    </xdr:sp>
    <xdr:clientData/>
  </xdr:twoCellAnchor>
  <xdr:twoCellAnchor>
    <xdr:from>
      <xdr:col>1</xdr:col>
      <xdr:colOff>19050</xdr:colOff>
      <xdr:row>117</xdr:row>
      <xdr:rowOff>0</xdr:rowOff>
    </xdr:from>
    <xdr:to>
      <xdr:col>4</xdr:col>
      <xdr:colOff>476250</xdr:colOff>
      <xdr:row>117</xdr:row>
      <xdr:rowOff>0</xdr:rowOff>
    </xdr:to>
    <xdr:sp>
      <xdr:nvSpPr>
        <xdr:cNvPr id="13" name="Text 27"/>
        <xdr:cNvSpPr txBox="1">
          <a:spLocks noChangeArrowheads="1"/>
        </xdr:cNvSpPr>
      </xdr:nvSpPr>
      <xdr:spPr>
        <a:xfrm>
          <a:off x="400050" y="23555325"/>
          <a:ext cx="2895600" cy="0"/>
        </a:xfrm>
        <a:prstGeom prst="rect">
          <a:avLst/>
        </a:prstGeom>
        <a:solidFill>
          <a:srgbClr val="FFFFFF"/>
        </a:solidFill>
        <a:ln w="9525" cmpd="sng">
          <a:noFill/>
        </a:ln>
      </xdr:spPr>
      <xdr:txBody>
        <a:bodyPr vertOverflow="clip" wrap="square"/>
        <a:p>
          <a:pPr algn="l">
            <a:defRPr/>
          </a:pPr>
          <a:r>
            <a:rPr lang="en-US" cap="none" sz="1200" b="0" i="0" u="none" baseline="0"/>
            <a:t>Market value of quoted shares</a:t>
          </a:r>
        </a:p>
      </xdr:txBody>
    </xdr:sp>
    <xdr:clientData/>
  </xdr:twoCellAnchor>
  <xdr:twoCellAnchor>
    <xdr:from>
      <xdr:col>1</xdr:col>
      <xdr:colOff>76200</xdr:colOff>
      <xdr:row>191</xdr:row>
      <xdr:rowOff>28575</xdr:rowOff>
    </xdr:from>
    <xdr:to>
      <xdr:col>8</xdr:col>
      <xdr:colOff>1104900</xdr:colOff>
      <xdr:row>193</xdr:row>
      <xdr:rowOff>142875</xdr:rowOff>
    </xdr:to>
    <xdr:sp>
      <xdr:nvSpPr>
        <xdr:cNvPr id="14" name="TextBox 35"/>
        <xdr:cNvSpPr txBox="1">
          <a:spLocks noChangeArrowheads="1"/>
        </xdr:cNvSpPr>
      </xdr:nvSpPr>
      <xdr:spPr>
        <a:xfrm>
          <a:off x="457200" y="38385750"/>
          <a:ext cx="7429500" cy="514350"/>
        </a:xfrm>
        <a:prstGeom prst="rect">
          <a:avLst/>
        </a:prstGeom>
        <a:solidFill>
          <a:srgbClr val="FFFFFF"/>
        </a:solidFill>
        <a:ln w="9525" cmpd="sng">
          <a:noFill/>
        </a:ln>
      </xdr:spPr>
      <xdr:txBody>
        <a:bodyPr vertOverflow="clip" wrap="square"/>
        <a:p>
          <a:pPr algn="just">
            <a:defRPr/>
          </a:pPr>
          <a:r>
            <a:rPr lang="en-US" cap="none" sz="1200" b="0" i="0" u="none" baseline="0"/>
            <a:t>An oversea subsidiary of the Group is in the litigation with one of its debtors for a total litigation claim of approximately USD3.7million.</a:t>
          </a:r>
        </a:p>
      </xdr:txBody>
    </xdr:sp>
    <xdr:clientData/>
  </xdr:twoCellAnchor>
  <xdr:twoCellAnchor>
    <xdr:from>
      <xdr:col>1</xdr:col>
      <xdr:colOff>47625</xdr:colOff>
      <xdr:row>194</xdr:row>
      <xdr:rowOff>0</xdr:rowOff>
    </xdr:from>
    <xdr:to>
      <xdr:col>6</xdr:col>
      <xdr:colOff>857250</xdr:colOff>
      <xdr:row>194</xdr:row>
      <xdr:rowOff>0</xdr:rowOff>
    </xdr:to>
    <xdr:sp>
      <xdr:nvSpPr>
        <xdr:cNvPr id="15" name="TextBox 36"/>
        <xdr:cNvSpPr txBox="1">
          <a:spLocks noChangeArrowheads="1"/>
        </xdr:cNvSpPr>
      </xdr:nvSpPr>
      <xdr:spPr>
        <a:xfrm>
          <a:off x="428625" y="38957250"/>
          <a:ext cx="5276850" cy="0"/>
        </a:xfrm>
        <a:prstGeom prst="rect">
          <a:avLst/>
        </a:prstGeom>
        <a:solidFill>
          <a:srgbClr val="FFFFFF"/>
        </a:solidFill>
        <a:ln w="9525" cmpd="sng">
          <a:noFill/>
        </a:ln>
      </xdr:spPr>
      <xdr:txBody>
        <a:bodyPr vertOverflow="clip" wrap="square"/>
        <a:p>
          <a:pPr algn="just">
            <a:defRPr/>
          </a:pPr>
          <a:r>
            <a:rPr lang="en-US" cap="none" sz="1200" b="0" i="0" u="none" baseline="0"/>
            <a:t>The Group recorded a profit before tax of RM....million for the quarter under review compared to RM1million profit before tax for 2nd quarter of the preceding year.  The improved performance arising from construction division with the contribution from both Mersing army camp and the Royal Malaysian Naval Base project as well as recognition of three (3) large tower cranes from cranes division. The contribution from its two associates, Roadcare (M) Sdn. Bhd and Societe Concessionnaire Aeroport in Cambodia is also promising.</a:t>
          </a:r>
        </a:p>
      </xdr:txBody>
    </xdr:sp>
    <xdr:clientData/>
  </xdr:twoCellAnchor>
  <xdr:twoCellAnchor>
    <xdr:from>
      <xdr:col>1</xdr:col>
      <xdr:colOff>66675</xdr:colOff>
      <xdr:row>194</xdr:row>
      <xdr:rowOff>0</xdr:rowOff>
    </xdr:from>
    <xdr:to>
      <xdr:col>7</xdr:col>
      <xdr:colOff>0</xdr:colOff>
      <xdr:row>194</xdr:row>
      <xdr:rowOff>0</xdr:rowOff>
    </xdr:to>
    <xdr:sp>
      <xdr:nvSpPr>
        <xdr:cNvPr id="16" name="TextBox 53"/>
        <xdr:cNvSpPr txBox="1">
          <a:spLocks noChangeArrowheads="1"/>
        </xdr:cNvSpPr>
      </xdr:nvSpPr>
      <xdr:spPr>
        <a:xfrm>
          <a:off x="447675" y="38957250"/>
          <a:ext cx="5372100" cy="0"/>
        </a:xfrm>
        <a:prstGeom prst="rect">
          <a:avLst/>
        </a:prstGeom>
        <a:solidFill>
          <a:srgbClr val="FFFFFF"/>
        </a:solidFill>
        <a:ln w="9525" cmpd="sng">
          <a:noFill/>
        </a:ln>
      </xdr:spPr>
      <xdr:txBody>
        <a:bodyPr vertOverflow="clip" wrap="square"/>
        <a:p>
          <a:pPr algn="l">
            <a:defRPr/>
          </a:pPr>
          <a:r>
            <a:rPr lang="en-US" cap="none" sz="1200" b="0" i="0" u="none" baseline="0"/>
            <a:t>The e-construction portal, Online Construction Sdn.Bhd. ("OCSB") has commenced income generating operation since 1st April 2001.</a:t>
          </a:r>
        </a:p>
      </xdr:txBody>
    </xdr:sp>
    <xdr:clientData/>
  </xdr:twoCellAnchor>
  <xdr:twoCellAnchor>
    <xdr:from>
      <xdr:col>1</xdr:col>
      <xdr:colOff>66675</xdr:colOff>
      <xdr:row>117</xdr:row>
      <xdr:rowOff>0</xdr:rowOff>
    </xdr:from>
    <xdr:to>
      <xdr:col>8</xdr:col>
      <xdr:colOff>0</xdr:colOff>
      <xdr:row>117</xdr:row>
      <xdr:rowOff>0</xdr:rowOff>
    </xdr:to>
    <xdr:sp>
      <xdr:nvSpPr>
        <xdr:cNvPr id="17" name="TextBox 55"/>
        <xdr:cNvSpPr txBox="1">
          <a:spLocks noChangeArrowheads="1"/>
        </xdr:cNvSpPr>
      </xdr:nvSpPr>
      <xdr:spPr>
        <a:xfrm>
          <a:off x="447675" y="23555325"/>
          <a:ext cx="6334125" cy="0"/>
        </a:xfrm>
        <a:prstGeom prst="rect">
          <a:avLst/>
        </a:prstGeom>
        <a:solidFill>
          <a:srgbClr val="FFFFFF"/>
        </a:solidFill>
        <a:ln w="9525" cmpd="sng">
          <a:noFill/>
        </a:ln>
      </xdr:spPr>
      <xdr:txBody>
        <a:bodyPr vertOverflow="clip" wrap="square"/>
        <a:p>
          <a:pPr algn="just">
            <a:defRPr/>
          </a:pPr>
          <a:r>
            <a:rPr lang="en-US" cap="none" sz="1200" b="0" i="0" u="none" baseline="0"/>
            <a:t>There is no acquisition or disposal of quoted securites during the period under review. The details of the Group investment in quoted securities acquired before 1 January 2002 is as below:</a:t>
          </a:r>
        </a:p>
      </xdr:txBody>
    </xdr:sp>
    <xdr:clientData/>
  </xdr:twoCellAnchor>
  <xdr:twoCellAnchor>
    <xdr:from>
      <xdr:col>1</xdr:col>
      <xdr:colOff>76200</xdr:colOff>
      <xdr:row>95</xdr:row>
      <xdr:rowOff>66675</xdr:rowOff>
    </xdr:from>
    <xdr:to>
      <xdr:col>8</xdr:col>
      <xdr:colOff>1095375</xdr:colOff>
      <xdr:row>97</xdr:row>
      <xdr:rowOff>9525</xdr:rowOff>
    </xdr:to>
    <xdr:sp>
      <xdr:nvSpPr>
        <xdr:cNvPr id="18" name="TextBox 56"/>
        <xdr:cNvSpPr txBox="1">
          <a:spLocks noChangeArrowheads="1"/>
        </xdr:cNvSpPr>
      </xdr:nvSpPr>
      <xdr:spPr>
        <a:xfrm>
          <a:off x="457200" y="19221450"/>
          <a:ext cx="7419975" cy="342900"/>
        </a:xfrm>
        <a:prstGeom prst="rect">
          <a:avLst/>
        </a:prstGeom>
        <a:noFill/>
        <a:ln w="9525" cmpd="sng">
          <a:noFill/>
        </a:ln>
      </xdr:spPr>
      <xdr:txBody>
        <a:bodyPr vertOverflow="clip" wrap="square"/>
        <a:p>
          <a:pPr algn="just">
            <a:defRPr/>
          </a:pPr>
          <a:r>
            <a:rPr lang="en-US" cap="none" sz="1200" b="0" i="0" u="none" baseline="0"/>
            <a:t>Other than those disclosed, there is no material event subsequent from the end of the quarter to 13 August 2003.
</a:t>
          </a:r>
        </a:p>
      </xdr:txBody>
    </xdr:sp>
    <xdr:clientData/>
  </xdr:twoCellAnchor>
  <xdr:twoCellAnchor>
    <xdr:from>
      <xdr:col>1</xdr:col>
      <xdr:colOff>38100</xdr:colOff>
      <xdr:row>194</xdr:row>
      <xdr:rowOff>0</xdr:rowOff>
    </xdr:from>
    <xdr:to>
      <xdr:col>6</xdr:col>
      <xdr:colOff>838200</xdr:colOff>
      <xdr:row>194</xdr:row>
      <xdr:rowOff>0</xdr:rowOff>
    </xdr:to>
    <xdr:sp>
      <xdr:nvSpPr>
        <xdr:cNvPr id="19" name="TextBox 57"/>
        <xdr:cNvSpPr txBox="1">
          <a:spLocks noChangeArrowheads="1"/>
        </xdr:cNvSpPr>
      </xdr:nvSpPr>
      <xdr:spPr>
        <a:xfrm>
          <a:off x="419100" y="38957250"/>
          <a:ext cx="5267325" cy="0"/>
        </a:xfrm>
        <a:prstGeom prst="rect">
          <a:avLst/>
        </a:prstGeom>
        <a:solidFill>
          <a:srgbClr val="FFFFFF"/>
        </a:solidFill>
        <a:ln w="9525" cmpd="sng">
          <a:noFill/>
        </a:ln>
      </xdr:spPr>
      <xdr:txBody>
        <a:bodyPr vertOverflow="clip" wrap="square"/>
        <a:p>
          <a:pPr algn="l">
            <a:defRPr/>
          </a:pPr>
          <a:r>
            <a:rPr lang="en-US" cap="none" sz="1200" b="0" i="0" u="none" baseline="0"/>
            <a:t>The Group's operation  is not subject to seasonal or cyclical fluctuation</a:t>
          </a:r>
        </a:p>
      </xdr:txBody>
    </xdr:sp>
    <xdr:clientData/>
  </xdr:twoCellAnchor>
  <xdr:twoCellAnchor>
    <xdr:from>
      <xdr:col>1</xdr:col>
      <xdr:colOff>9525</xdr:colOff>
      <xdr:row>194</xdr:row>
      <xdr:rowOff>0</xdr:rowOff>
    </xdr:from>
    <xdr:to>
      <xdr:col>6</xdr:col>
      <xdr:colOff>800100</xdr:colOff>
      <xdr:row>194</xdr:row>
      <xdr:rowOff>0</xdr:rowOff>
    </xdr:to>
    <xdr:sp>
      <xdr:nvSpPr>
        <xdr:cNvPr id="20" name="TextBox 62"/>
        <xdr:cNvSpPr txBox="1">
          <a:spLocks noChangeArrowheads="1"/>
        </xdr:cNvSpPr>
      </xdr:nvSpPr>
      <xdr:spPr>
        <a:xfrm>
          <a:off x="390525" y="38957250"/>
          <a:ext cx="5257800" cy="0"/>
        </a:xfrm>
        <a:prstGeom prst="rect">
          <a:avLst/>
        </a:prstGeom>
        <a:solidFill>
          <a:srgbClr val="FFFFFF"/>
        </a:solidFill>
        <a:ln w="9525" cmpd="sng">
          <a:noFill/>
        </a:ln>
      </xdr:spPr>
      <xdr:txBody>
        <a:bodyPr vertOverflow="clip" wrap="square"/>
        <a:p>
          <a:pPr algn="just">
            <a:defRPr/>
          </a:pPr>
          <a:r>
            <a:rPr lang="en-US" cap="none" sz="1200" b="0" i="0" u="none" baseline="0"/>
            <a:t>The Directors do not recommend any interim dividend for the financial quarter under review.</a:t>
          </a:r>
        </a:p>
      </xdr:txBody>
    </xdr:sp>
    <xdr:clientData/>
  </xdr:twoCellAnchor>
  <xdr:twoCellAnchor>
    <xdr:from>
      <xdr:col>1</xdr:col>
      <xdr:colOff>9525</xdr:colOff>
      <xdr:row>194</xdr:row>
      <xdr:rowOff>0</xdr:rowOff>
    </xdr:from>
    <xdr:to>
      <xdr:col>6</xdr:col>
      <xdr:colOff>800100</xdr:colOff>
      <xdr:row>194</xdr:row>
      <xdr:rowOff>0</xdr:rowOff>
    </xdr:to>
    <xdr:sp>
      <xdr:nvSpPr>
        <xdr:cNvPr id="21" name="TextBox 63"/>
        <xdr:cNvSpPr txBox="1">
          <a:spLocks noChangeArrowheads="1"/>
        </xdr:cNvSpPr>
      </xdr:nvSpPr>
      <xdr:spPr>
        <a:xfrm>
          <a:off x="390525" y="38957250"/>
          <a:ext cx="5257800" cy="0"/>
        </a:xfrm>
        <a:prstGeom prst="rect">
          <a:avLst/>
        </a:prstGeom>
        <a:solidFill>
          <a:srgbClr val="FFFFFF"/>
        </a:solidFill>
        <a:ln w="9525" cmpd="sng">
          <a:noFill/>
        </a:ln>
      </xdr:spPr>
      <xdr:txBody>
        <a:bodyPr vertOverflow="clip" wrap="square"/>
        <a:p>
          <a:pPr algn="just">
            <a:defRPr/>
          </a:pPr>
          <a:r>
            <a:rPr lang="en-US" cap="none" sz="1200" b="0" i="0" u="none" baseline="0"/>
            <a:t>Certain comparative amount for previous year has been reclassified to be conform with current year presentation.</a:t>
          </a:r>
        </a:p>
      </xdr:txBody>
    </xdr:sp>
    <xdr:clientData/>
  </xdr:twoCellAnchor>
  <xdr:twoCellAnchor>
    <xdr:from>
      <xdr:col>1</xdr:col>
      <xdr:colOff>66675</xdr:colOff>
      <xdr:row>91</xdr:row>
      <xdr:rowOff>38100</xdr:rowOff>
    </xdr:from>
    <xdr:to>
      <xdr:col>8</xdr:col>
      <xdr:colOff>1123950</xdr:colOff>
      <xdr:row>93</xdr:row>
      <xdr:rowOff>85725</xdr:rowOff>
    </xdr:to>
    <xdr:sp>
      <xdr:nvSpPr>
        <xdr:cNvPr id="22" name="TextBox 64"/>
        <xdr:cNvSpPr txBox="1">
          <a:spLocks noChangeArrowheads="1"/>
        </xdr:cNvSpPr>
      </xdr:nvSpPr>
      <xdr:spPr>
        <a:xfrm>
          <a:off x="447675" y="18392775"/>
          <a:ext cx="7458075" cy="447675"/>
        </a:xfrm>
        <a:prstGeom prst="rect">
          <a:avLst/>
        </a:prstGeom>
        <a:solidFill>
          <a:srgbClr val="FFFFFF"/>
        </a:solidFill>
        <a:ln w="9525" cmpd="sng">
          <a:noFill/>
        </a:ln>
      </xdr:spPr>
      <xdr:txBody>
        <a:bodyPr vertOverflow="clip" wrap="square"/>
        <a:p>
          <a:pPr algn="just">
            <a:defRPr/>
          </a:pPr>
          <a:r>
            <a:rPr lang="en-US" cap="none" sz="1200" b="0" i="0" u="none" baseline="0"/>
            <a:t>All property, plant and equipment of the Company and Group are stated at cost less accumulated depreciation and accumulated impairment losses, if any.  None of the assets are stated at valuation. </a:t>
          </a:r>
        </a:p>
      </xdr:txBody>
    </xdr:sp>
    <xdr:clientData/>
  </xdr:twoCellAnchor>
  <xdr:twoCellAnchor>
    <xdr:from>
      <xdr:col>1</xdr:col>
      <xdr:colOff>28575</xdr:colOff>
      <xdr:row>117</xdr:row>
      <xdr:rowOff>0</xdr:rowOff>
    </xdr:from>
    <xdr:to>
      <xdr:col>7</xdr:col>
      <xdr:colOff>838200</xdr:colOff>
      <xdr:row>117</xdr:row>
      <xdr:rowOff>0</xdr:rowOff>
    </xdr:to>
    <xdr:sp>
      <xdr:nvSpPr>
        <xdr:cNvPr id="23" name="TextBox 65"/>
        <xdr:cNvSpPr txBox="1">
          <a:spLocks noChangeArrowheads="1"/>
        </xdr:cNvSpPr>
      </xdr:nvSpPr>
      <xdr:spPr>
        <a:xfrm>
          <a:off x="409575" y="23555325"/>
          <a:ext cx="6248400" cy="0"/>
        </a:xfrm>
        <a:prstGeom prst="rect">
          <a:avLst/>
        </a:prstGeom>
        <a:solidFill>
          <a:srgbClr val="FFFFFF"/>
        </a:solidFill>
        <a:ln w="9525" cmpd="sng">
          <a:noFill/>
        </a:ln>
      </xdr:spPr>
      <xdr:txBody>
        <a:bodyPr vertOverflow="clip" wrap="square"/>
        <a:p>
          <a:pPr algn="just">
            <a:defRPr/>
          </a:pPr>
          <a:r>
            <a:rPr lang="en-US" cap="none" sz="1200" b="0" i="0" u="none" baseline="0"/>
            <a:t>On 22 March 2002, the Group subscribed for 101,995 ordinary shares of Philippine Peso ("Peso") 100 each at par representing 99.99% equity interest of Favelle Favco Cranes Corporation, a company incorporated in the Republic of Philippines for a cash consideration of Peso10,199,500.  The principal activities of this new subsidiary is to expand the market of its range of products in the Republic of Philippines.</a:t>
          </a:r>
        </a:p>
      </xdr:txBody>
    </xdr:sp>
    <xdr:clientData/>
  </xdr:twoCellAnchor>
  <xdr:twoCellAnchor>
    <xdr:from>
      <xdr:col>1</xdr:col>
      <xdr:colOff>47625</xdr:colOff>
      <xdr:row>117</xdr:row>
      <xdr:rowOff>0</xdr:rowOff>
    </xdr:from>
    <xdr:to>
      <xdr:col>7</xdr:col>
      <xdr:colOff>876300</xdr:colOff>
      <xdr:row>117</xdr:row>
      <xdr:rowOff>0</xdr:rowOff>
    </xdr:to>
    <xdr:sp>
      <xdr:nvSpPr>
        <xdr:cNvPr id="24" name="TextBox 66"/>
        <xdr:cNvSpPr txBox="1">
          <a:spLocks noChangeArrowheads="1"/>
        </xdr:cNvSpPr>
      </xdr:nvSpPr>
      <xdr:spPr>
        <a:xfrm>
          <a:off x="428625" y="23555325"/>
          <a:ext cx="6267450" cy="0"/>
        </a:xfrm>
        <a:prstGeom prst="rect">
          <a:avLst/>
        </a:prstGeom>
        <a:solidFill>
          <a:srgbClr val="FFFFFF"/>
        </a:solidFill>
        <a:ln w="9525" cmpd="sng">
          <a:noFill/>
        </a:ln>
      </xdr:spPr>
      <xdr:txBody>
        <a:bodyPr vertOverflow="clip" wrap="square"/>
        <a:p>
          <a:pPr algn="just">
            <a:defRPr/>
          </a:pPr>
          <a:r>
            <a:rPr lang="en-US" cap="none" sz="1200" b="0" i="0" u="none" baseline="0"/>
            <a:t>On 31 July 2002, the Group acquired two (2) Ordinary Shares of S$1.00 each, being the entire issued and paid-up share capital of Muhibbah Engineering (Singapore) Pte Ltd ("MES")for a total cash consideration of S$2.00. As a result of the acquisition, MES becomes a wholly-owned subsidiary of Muhibbah Engineering (M) Bhd. MES is currently dormant and the purpose of the acquisition is to undertake engineering construction projects in Singapore.</a:t>
          </a:r>
        </a:p>
      </xdr:txBody>
    </xdr:sp>
    <xdr:clientData/>
  </xdr:twoCellAnchor>
  <xdr:twoCellAnchor>
    <xdr:from>
      <xdr:col>1</xdr:col>
      <xdr:colOff>28575</xdr:colOff>
      <xdr:row>26</xdr:row>
      <xdr:rowOff>28575</xdr:rowOff>
    </xdr:from>
    <xdr:to>
      <xdr:col>8</xdr:col>
      <xdr:colOff>1038225</xdr:colOff>
      <xdr:row>28</xdr:row>
      <xdr:rowOff>114300</xdr:rowOff>
    </xdr:to>
    <xdr:sp>
      <xdr:nvSpPr>
        <xdr:cNvPr id="25" name="TextBox 67"/>
        <xdr:cNvSpPr txBox="1">
          <a:spLocks noChangeArrowheads="1"/>
        </xdr:cNvSpPr>
      </xdr:nvSpPr>
      <xdr:spPr>
        <a:xfrm>
          <a:off x="409575" y="5229225"/>
          <a:ext cx="7410450" cy="485775"/>
        </a:xfrm>
        <a:prstGeom prst="rect">
          <a:avLst/>
        </a:prstGeom>
        <a:solidFill>
          <a:srgbClr val="FFFFFF"/>
        </a:solidFill>
        <a:ln w="9525" cmpd="sng">
          <a:noFill/>
        </a:ln>
      </xdr:spPr>
      <xdr:txBody>
        <a:bodyPr vertOverflow="clip" wrap="square"/>
        <a:p>
          <a:pPr algn="just">
            <a:defRPr/>
          </a:pPr>
          <a:r>
            <a:rPr lang="en-US" cap="none" sz="1200" b="0" i="0" u="none" baseline="0"/>
            <a:t>The Group's operation  is not subject to seasonal or cyclical fluctuation except to the general  construction cycle in Malaysia and the world oil &amp; gas price for the sales of Favelle Favco's offshore pedestal cranes.</a:t>
          </a:r>
        </a:p>
      </xdr:txBody>
    </xdr:sp>
    <xdr:clientData/>
  </xdr:twoCellAnchor>
  <xdr:twoCellAnchor>
    <xdr:from>
      <xdr:col>1</xdr:col>
      <xdr:colOff>66675</xdr:colOff>
      <xdr:row>30</xdr:row>
      <xdr:rowOff>38100</xdr:rowOff>
    </xdr:from>
    <xdr:to>
      <xdr:col>8</xdr:col>
      <xdr:colOff>1028700</xdr:colOff>
      <xdr:row>32</xdr:row>
      <xdr:rowOff>57150</xdr:rowOff>
    </xdr:to>
    <xdr:sp>
      <xdr:nvSpPr>
        <xdr:cNvPr id="26" name="TextBox 69"/>
        <xdr:cNvSpPr txBox="1">
          <a:spLocks noChangeArrowheads="1"/>
        </xdr:cNvSpPr>
      </xdr:nvSpPr>
      <xdr:spPr>
        <a:xfrm>
          <a:off x="447675" y="6038850"/>
          <a:ext cx="7362825" cy="419100"/>
        </a:xfrm>
        <a:prstGeom prst="rect">
          <a:avLst/>
        </a:prstGeom>
        <a:noFill/>
        <a:ln w="9525" cmpd="sng">
          <a:noFill/>
        </a:ln>
      </xdr:spPr>
      <xdr:txBody>
        <a:bodyPr vertOverflow="clip" wrap="square"/>
        <a:p>
          <a:pPr algn="just">
            <a:defRPr/>
          </a:pPr>
          <a:r>
            <a:rPr lang="en-US" cap="none" sz="1200" b="0" i="0" u="none" baseline="0"/>
            <a:t>Other than those disclosed, there are no exceptional/unusual items affecting asset, liabilities, equity, net income, or cash flows due to their nature, size and incidence.</a:t>
          </a:r>
        </a:p>
      </xdr:txBody>
    </xdr:sp>
    <xdr:clientData/>
  </xdr:twoCellAnchor>
  <xdr:twoCellAnchor>
    <xdr:from>
      <xdr:col>1</xdr:col>
      <xdr:colOff>76200</xdr:colOff>
      <xdr:row>34</xdr:row>
      <xdr:rowOff>28575</xdr:rowOff>
    </xdr:from>
    <xdr:to>
      <xdr:col>8</xdr:col>
      <xdr:colOff>981075</xdr:colOff>
      <xdr:row>37</xdr:row>
      <xdr:rowOff>0</xdr:rowOff>
    </xdr:to>
    <xdr:sp>
      <xdr:nvSpPr>
        <xdr:cNvPr id="27" name="TextBox 70"/>
        <xdr:cNvSpPr txBox="1">
          <a:spLocks noChangeArrowheads="1"/>
        </xdr:cNvSpPr>
      </xdr:nvSpPr>
      <xdr:spPr>
        <a:xfrm>
          <a:off x="457200" y="6829425"/>
          <a:ext cx="7305675" cy="571500"/>
        </a:xfrm>
        <a:prstGeom prst="rect">
          <a:avLst/>
        </a:prstGeom>
        <a:noFill/>
        <a:ln w="9525" cmpd="sng">
          <a:noFill/>
        </a:ln>
      </xdr:spPr>
      <xdr:txBody>
        <a:bodyPr vertOverflow="clip" wrap="square"/>
        <a:p>
          <a:pPr algn="just">
            <a:defRPr/>
          </a:pPr>
          <a:r>
            <a:rPr lang="en-US" cap="none" sz="1200" b="0" i="0" u="none" baseline="0"/>
            <a:t>Other than those disclosed, there are no material changes in estimates of amounts reported in prior interim periods of the current financial year as compared to those reported in prior financial years.</a:t>
          </a:r>
        </a:p>
      </xdr:txBody>
    </xdr:sp>
    <xdr:clientData/>
  </xdr:twoCellAnchor>
  <xdr:twoCellAnchor>
    <xdr:from>
      <xdr:col>1</xdr:col>
      <xdr:colOff>76200</xdr:colOff>
      <xdr:row>98</xdr:row>
      <xdr:rowOff>76200</xdr:rowOff>
    </xdr:from>
    <xdr:to>
      <xdr:col>8</xdr:col>
      <xdr:colOff>1066800</xdr:colOff>
      <xdr:row>99</xdr:row>
      <xdr:rowOff>114300</xdr:rowOff>
    </xdr:to>
    <xdr:sp>
      <xdr:nvSpPr>
        <xdr:cNvPr id="28" name="TextBox 72"/>
        <xdr:cNvSpPr txBox="1">
          <a:spLocks noChangeArrowheads="1"/>
        </xdr:cNvSpPr>
      </xdr:nvSpPr>
      <xdr:spPr>
        <a:xfrm>
          <a:off x="457200" y="19831050"/>
          <a:ext cx="7391400" cy="238125"/>
        </a:xfrm>
        <a:prstGeom prst="rect">
          <a:avLst/>
        </a:prstGeom>
        <a:solidFill>
          <a:srgbClr val="FFFFFF"/>
        </a:solidFill>
        <a:ln w="9525" cmpd="sng">
          <a:noFill/>
        </a:ln>
      </xdr:spPr>
      <xdr:txBody>
        <a:bodyPr vertOverflow="clip" wrap="square"/>
        <a:p>
          <a:pPr algn="just">
            <a:defRPr/>
          </a:pPr>
          <a:r>
            <a:rPr lang="en-US" cap="none" sz="1200" b="0" i="0" u="none" baseline="0"/>
            <a:t>There were no changes in the Group's composition for the period under review.</a:t>
          </a:r>
        </a:p>
      </xdr:txBody>
    </xdr:sp>
    <xdr:clientData/>
  </xdr:twoCellAnchor>
  <xdr:twoCellAnchor>
    <xdr:from>
      <xdr:col>1</xdr:col>
      <xdr:colOff>66675</xdr:colOff>
      <xdr:row>120</xdr:row>
      <xdr:rowOff>38100</xdr:rowOff>
    </xdr:from>
    <xdr:to>
      <xdr:col>8</xdr:col>
      <xdr:colOff>1104900</xdr:colOff>
      <xdr:row>121</xdr:row>
      <xdr:rowOff>104775</xdr:rowOff>
    </xdr:to>
    <xdr:sp>
      <xdr:nvSpPr>
        <xdr:cNvPr id="29" name="Text 25"/>
        <xdr:cNvSpPr txBox="1">
          <a:spLocks noChangeArrowheads="1"/>
        </xdr:cNvSpPr>
      </xdr:nvSpPr>
      <xdr:spPr>
        <a:xfrm>
          <a:off x="447675" y="24193500"/>
          <a:ext cx="7439025" cy="266700"/>
        </a:xfrm>
        <a:prstGeom prst="rect">
          <a:avLst/>
        </a:prstGeom>
        <a:noFill/>
        <a:ln w="9525" cmpd="sng">
          <a:noFill/>
        </a:ln>
      </xdr:spPr>
      <xdr:txBody>
        <a:bodyPr vertOverflow="clip" wrap="square"/>
        <a:p>
          <a:pPr algn="just">
            <a:defRPr/>
          </a:pPr>
          <a:r>
            <a:rPr lang="en-US" cap="none" sz="1200" b="0" i="0" u="none" baseline="0"/>
            <a:t>The Group has not provided any profit forecast to the relevant authority and is not subject to any profit guarantee .</a:t>
          </a:r>
        </a:p>
      </xdr:txBody>
    </xdr:sp>
    <xdr:clientData/>
  </xdr:twoCellAnchor>
  <xdr:twoCellAnchor>
    <xdr:from>
      <xdr:col>1</xdr:col>
      <xdr:colOff>28575</xdr:colOff>
      <xdr:row>137</xdr:row>
      <xdr:rowOff>76200</xdr:rowOff>
    </xdr:from>
    <xdr:to>
      <xdr:col>8</xdr:col>
      <xdr:colOff>1019175</xdr:colOff>
      <xdr:row>138</xdr:row>
      <xdr:rowOff>142875</xdr:rowOff>
    </xdr:to>
    <xdr:sp>
      <xdr:nvSpPr>
        <xdr:cNvPr id="30" name="TextBox 76"/>
        <xdr:cNvSpPr txBox="1">
          <a:spLocks noChangeArrowheads="1"/>
        </xdr:cNvSpPr>
      </xdr:nvSpPr>
      <xdr:spPr>
        <a:xfrm>
          <a:off x="409575" y="27632025"/>
          <a:ext cx="7391400" cy="266700"/>
        </a:xfrm>
        <a:prstGeom prst="rect">
          <a:avLst/>
        </a:prstGeom>
        <a:solidFill>
          <a:srgbClr val="FFFFFF"/>
        </a:solidFill>
        <a:ln w="9525" cmpd="sng">
          <a:noFill/>
        </a:ln>
      </xdr:spPr>
      <xdr:txBody>
        <a:bodyPr vertOverflow="clip" wrap="square"/>
        <a:p>
          <a:pPr algn="just">
            <a:defRPr/>
          </a:pPr>
          <a:r>
            <a:rPr lang="en-US" cap="none" sz="1200" b="0" i="0" u="none" baseline="0"/>
            <a:t>There is no profit on sale of investment properties during the period under review.</a:t>
          </a:r>
        </a:p>
      </xdr:txBody>
    </xdr:sp>
    <xdr:clientData/>
  </xdr:twoCellAnchor>
  <xdr:twoCellAnchor>
    <xdr:from>
      <xdr:col>1</xdr:col>
      <xdr:colOff>19050</xdr:colOff>
      <xdr:row>147</xdr:row>
      <xdr:rowOff>0</xdr:rowOff>
    </xdr:from>
    <xdr:to>
      <xdr:col>4</xdr:col>
      <xdr:colOff>476250</xdr:colOff>
      <xdr:row>148</xdr:row>
      <xdr:rowOff>0</xdr:rowOff>
    </xdr:to>
    <xdr:sp>
      <xdr:nvSpPr>
        <xdr:cNvPr id="31" name="Text 27"/>
        <xdr:cNvSpPr txBox="1">
          <a:spLocks noChangeArrowheads="1"/>
        </xdr:cNvSpPr>
      </xdr:nvSpPr>
      <xdr:spPr>
        <a:xfrm>
          <a:off x="400050" y="29556075"/>
          <a:ext cx="2895600" cy="200025"/>
        </a:xfrm>
        <a:prstGeom prst="rect">
          <a:avLst/>
        </a:prstGeom>
        <a:solidFill>
          <a:srgbClr val="FFFFFF"/>
        </a:solidFill>
        <a:ln w="9525" cmpd="sng">
          <a:noFill/>
        </a:ln>
      </xdr:spPr>
      <xdr:txBody>
        <a:bodyPr vertOverflow="clip" wrap="square"/>
        <a:p>
          <a:pPr algn="l">
            <a:defRPr/>
          </a:pPr>
          <a:r>
            <a:rPr lang="en-US" cap="none" sz="1200" b="0" i="0" u="none" baseline="0"/>
            <a:t>Market value of quoted shares</a:t>
          </a:r>
        </a:p>
      </xdr:txBody>
    </xdr:sp>
    <xdr:clientData/>
  </xdr:twoCellAnchor>
  <xdr:twoCellAnchor>
    <xdr:from>
      <xdr:col>1</xdr:col>
      <xdr:colOff>85725</xdr:colOff>
      <xdr:row>150</xdr:row>
      <xdr:rowOff>28575</xdr:rowOff>
    </xdr:from>
    <xdr:to>
      <xdr:col>7</xdr:col>
      <xdr:colOff>819150</xdr:colOff>
      <xdr:row>151</xdr:row>
      <xdr:rowOff>85725</xdr:rowOff>
    </xdr:to>
    <xdr:sp>
      <xdr:nvSpPr>
        <xdr:cNvPr id="32" name="Text 11"/>
        <xdr:cNvSpPr txBox="1">
          <a:spLocks noChangeArrowheads="1"/>
        </xdr:cNvSpPr>
      </xdr:nvSpPr>
      <xdr:spPr>
        <a:xfrm>
          <a:off x="466725" y="30184725"/>
          <a:ext cx="6172200" cy="257175"/>
        </a:xfrm>
        <a:prstGeom prst="rect">
          <a:avLst/>
        </a:prstGeom>
        <a:solidFill>
          <a:srgbClr val="FFFFFF"/>
        </a:solidFill>
        <a:ln w="9525" cmpd="sng">
          <a:noFill/>
        </a:ln>
      </xdr:spPr>
      <xdr:txBody>
        <a:bodyPr vertOverflow="clip" wrap="square"/>
        <a:p>
          <a:pPr algn="just">
            <a:defRPr/>
          </a:pPr>
          <a:r>
            <a:rPr lang="en-US" cap="none" sz="1200" b="0" i="0" u="none" baseline="0"/>
            <a:t>There is no corporate proposal announced but not yet completed as at the reporting date.</a:t>
          </a:r>
        </a:p>
      </xdr:txBody>
    </xdr:sp>
    <xdr:clientData/>
  </xdr:twoCellAnchor>
  <xdr:oneCellAnchor>
    <xdr:from>
      <xdr:col>4</xdr:col>
      <xdr:colOff>0</xdr:colOff>
      <xdr:row>100</xdr:row>
      <xdr:rowOff>0</xdr:rowOff>
    </xdr:from>
    <xdr:ext cx="104775" cy="200025"/>
    <xdr:sp>
      <xdr:nvSpPr>
        <xdr:cNvPr id="33" name="TextBox 80"/>
        <xdr:cNvSpPr txBox="1">
          <a:spLocks noChangeArrowheads="1"/>
        </xdr:cNvSpPr>
      </xdr:nvSpPr>
      <xdr:spPr>
        <a:xfrm>
          <a:off x="2819400" y="201549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76200</xdr:colOff>
      <xdr:row>107</xdr:row>
      <xdr:rowOff>76200</xdr:rowOff>
    </xdr:from>
    <xdr:to>
      <xdr:col>8</xdr:col>
      <xdr:colOff>1085850</xdr:colOff>
      <xdr:row>110</xdr:row>
      <xdr:rowOff>104775</xdr:rowOff>
    </xdr:to>
    <xdr:sp>
      <xdr:nvSpPr>
        <xdr:cNvPr id="34" name="TextBox 83"/>
        <xdr:cNvSpPr txBox="1">
          <a:spLocks noChangeArrowheads="1"/>
        </xdr:cNvSpPr>
      </xdr:nvSpPr>
      <xdr:spPr>
        <a:xfrm>
          <a:off x="457200" y="21631275"/>
          <a:ext cx="7410450" cy="628650"/>
        </a:xfrm>
        <a:prstGeom prst="rect">
          <a:avLst/>
        </a:prstGeom>
        <a:solidFill>
          <a:srgbClr val="FFFFFF"/>
        </a:solidFill>
        <a:ln w="9525" cmpd="sng">
          <a:noFill/>
        </a:ln>
      </xdr:spPr>
      <xdr:txBody>
        <a:bodyPr vertOverflow="clip" wrap="square"/>
        <a:p>
          <a:pPr algn="just">
            <a:defRPr/>
          </a:pPr>
          <a:r>
            <a:rPr lang="en-US" cap="none" sz="1200" b="0" i="0" u="none" baseline="0"/>
            <a:t>For the quarter under review, the  Group recorded a profit before tax of RM6.0 million compared to  RM4.6 million in the first quarter of 2003 with contribution from the current order book in hand from construction division and joint venture projects.
</a:t>
          </a:r>
        </a:p>
      </xdr:txBody>
    </xdr:sp>
    <xdr:clientData/>
  </xdr:twoCellAnchor>
  <xdr:twoCellAnchor>
    <xdr:from>
      <xdr:col>1</xdr:col>
      <xdr:colOff>76200</xdr:colOff>
      <xdr:row>112</xdr:row>
      <xdr:rowOff>85725</xdr:rowOff>
    </xdr:from>
    <xdr:to>
      <xdr:col>8</xdr:col>
      <xdr:colOff>1104900</xdr:colOff>
      <xdr:row>115</xdr:row>
      <xdr:rowOff>152400</xdr:rowOff>
    </xdr:to>
    <xdr:sp>
      <xdr:nvSpPr>
        <xdr:cNvPr id="35" name="TextBox 84"/>
        <xdr:cNvSpPr txBox="1">
          <a:spLocks noChangeArrowheads="1"/>
        </xdr:cNvSpPr>
      </xdr:nvSpPr>
      <xdr:spPr>
        <a:xfrm>
          <a:off x="457200" y="22640925"/>
          <a:ext cx="7429500" cy="666750"/>
        </a:xfrm>
        <a:prstGeom prst="rect">
          <a:avLst/>
        </a:prstGeom>
        <a:solidFill>
          <a:srgbClr val="FFFFFF"/>
        </a:solidFill>
        <a:ln w="9525" cmpd="sng">
          <a:noFill/>
        </a:ln>
      </xdr:spPr>
      <xdr:txBody>
        <a:bodyPr vertOverflow="clip" wrap="square"/>
        <a:p>
          <a:pPr algn="just">
            <a:defRPr/>
          </a:pPr>
          <a:r>
            <a:rPr lang="en-US" cap="none" sz="1200" b="0" i="0" u="none" baseline="0"/>
            <a:t>The Group recorded a profit before tax of RM10.6 million for the first six months ended 30 June 2003 compared to RM15.9 million in the corresponding period of 2002. The difference is due to lower cranes sale as a consequence  of a slow down in the global crane market due to the Iraq War.</a:t>
          </a:r>
        </a:p>
      </xdr:txBody>
    </xdr:sp>
    <xdr:clientData/>
  </xdr:twoCellAnchor>
  <xdr:twoCellAnchor>
    <xdr:from>
      <xdr:col>1</xdr:col>
      <xdr:colOff>66675</xdr:colOff>
      <xdr:row>117</xdr:row>
      <xdr:rowOff>47625</xdr:rowOff>
    </xdr:from>
    <xdr:to>
      <xdr:col>8</xdr:col>
      <xdr:colOff>1076325</xdr:colOff>
      <xdr:row>118</xdr:row>
      <xdr:rowOff>142875</xdr:rowOff>
    </xdr:to>
    <xdr:sp>
      <xdr:nvSpPr>
        <xdr:cNvPr id="36" name="TextBox 85"/>
        <xdr:cNvSpPr txBox="1">
          <a:spLocks noChangeArrowheads="1"/>
        </xdr:cNvSpPr>
      </xdr:nvSpPr>
      <xdr:spPr>
        <a:xfrm>
          <a:off x="447675" y="23602950"/>
          <a:ext cx="7410450" cy="295275"/>
        </a:xfrm>
        <a:prstGeom prst="rect">
          <a:avLst/>
        </a:prstGeom>
        <a:solidFill>
          <a:srgbClr val="FFFFFF"/>
        </a:solidFill>
        <a:ln w="9525" cmpd="sng">
          <a:noFill/>
        </a:ln>
      </xdr:spPr>
      <xdr:txBody>
        <a:bodyPr vertOverflow="clip" wrap="square"/>
        <a:p>
          <a:pPr algn="just">
            <a:defRPr/>
          </a:pPr>
          <a:r>
            <a:rPr lang="en-US" cap="none" sz="1200" b="0" i="0" u="none" baseline="0"/>
            <a:t>In view of the present order book, the Group expects continuous contribution in year 2003.
</a:t>
          </a:r>
        </a:p>
      </xdr:txBody>
    </xdr:sp>
    <xdr:clientData/>
  </xdr:twoCellAnchor>
  <xdr:twoCellAnchor>
    <xdr:from>
      <xdr:col>1</xdr:col>
      <xdr:colOff>66675</xdr:colOff>
      <xdr:row>133</xdr:row>
      <xdr:rowOff>76200</xdr:rowOff>
    </xdr:from>
    <xdr:to>
      <xdr:col>8</xdr:col>
      <xdr:colOff>1038225</xdr:colOff>
      <xdr:row>136</xdr:row>
      <xdr:rowOff>0</xdr:rowOff>
    </xdr:to>
    <xdr:sp>
      <xdr:nvSpPr>
        <xdr:cNvPr id="37" name="TextBox 90"/>
        <xdr:cNvSpPr txBox="1">
          <a:spLocks noChangeArrowheads="1"/>
        </xdr:cNvSpPr>
      </xdr:nvSpPr>
      <xdr:spPr>
        <a:xfrm>
          <a:off x="447675" y="26831925"/>
          <a:ext cx="7372350" cy="523875"/>
        </a:xfrm>
        <a:prstGeom prst="rect">
          <a:avLst/>
        </a:prstGeom>
        <a:solidFill>
          <a:srgbClr val="FFFFFF"/>
        </a:solidFill>
        <a:ln w="9525" cmpd="sng">
          <a:noFill/>
        </a:ln>
      </xdr:spPr>
      <xdr:txBody>
        <a:bodyPr vertOverflow="clip" wrap="square"/>
        <a:p>
          <a:pPr algn="just">
            <a:defRPr/>
          </a:pPr>
          <a:r>
            <a:rPr lang="en-US" cap="none" sz="1200" b="0" i="0" u="none" baseline="0"/>
            <a:t>The Group effective tax rate is higher than the prima facie tax rate as the tax charge relates to the tax on profits of certain subsidiaries which cannot be set-off against losses of other subsidiaries for tax purposes as group relief is not available.</a:t>
          </a:r>
        </a:p>
      </xdr:txBody>
    </xdr:sp>
    <xdr:clientData/>
  </xdr:twoCellAnchor>
  <xdr:twoCellAnchor>
    <xdr:from>
      <xdr:col>1</xdr:col>
      <xdr:colOff>38100</xdr:colOff>
      <xdr:row>190</xdr:row>
      <xdr:rowOff>0</xdr:rowOff>
    </xdr:from>
    <xdr:to>
      <xdr:col>7</xdr:col>
      <xdr:colOff>904875</xdr:colOff>
      <xdr:row>190</xdr:row>
      <xdr:rowOff>0</xdr:rowOff>
    </xdr:to>
    <xdr:sp>
      <xdr:nvSpPr>
        <xdr:cNvPr id="38" name="TextBox 91"/>
        <xdr:cNvSpPr txBox="1">
          <a:spLocks noChangeArrowheads="1"/>
        </xdr:cNvSpPr>
      </xdr:nvSpPr>
      <xdr:spPr>
        <a:xfrm>
          <a:off x="419100" y="38157150"/>
          <a:ext cx="6305550" cy="0"/>
        </a:xfrm>
        <a:prstGeom prst="rect">
          <a:avLst/>
        </a:prstGeom>
        <a:solidFill>
          <a:srgbClr val="FFFFFF"/>
        </a:solidFill>
        <a:ln w="9525" cmpd="sng">
          <a:noFill/>
        </a:ln>
      </xdr:spPr>
      <xdr:txBody>
        <a:bodyPr vertOverflow="clip" wrap="square"/>
        <a:p>
          <a:pPr algn="l">
            <a:defRPr/>
          </a:pPr>
          <a:r>
            <a:rPr lang="en-US" cap="none" sz="1200" b="0" i="0" u="none" baseline="0"/>
            <a:t>The exceptional item represents research and development costs of RM20.2million fully written off during the year.</a:t>
          </a:r>
        </a:p>
      </xdr:txBody>
    </xdr:sp>
    <xdr:clientData/>
  </xdr:twoCellAnchor>
  <xdr:twoCellAnchor>
    <xdr:from>
      <xdr:col>1</xdr:col>
      <xdr:colOff>38100</xdr:colOff>
      <xdr:row>194</xdr:row>
      <xdr:rowOff>0</xdr:rowOff>
    </xdr:from>
    <xdr:to>
      <xdr:col>8</xdr:col>
      <xdr:colOff>1038225</xdr:colOff>
      <xdr:row>194</xdr:row>
      <xdr:rowOff>0</xdr:rowOff>
    </xdr:to>
    <xdr:sp>
      <xdr:nvSpPr>
        <xdr:cNvPr id="39" name="TextBox 92"/>
        <xdr:cNvSpPr txBox="1">
          <a:spLocks noChangeArrowheads="1"/>
        </xdr:cNvSpPr>
      </xdr:nvSpPr>
      <xdr:spPr>
        <a:xfrm>
          <a:off x="419100" y="38957250"/>
          <a:ext cx="7400925" cy="0"/>
        </a:xfrm>
        <a:prstGeom prst="rect">
          <a:avLst/>
        </a:prstGeom>
        <a:solidFill>
          <a:srgbClr val="FFFFFF"/>
        </a:solidFill>
        <a:ln w="9525" cmpd="sng">
          <a:noFill/>
        </a:ln>
      </xdr:spPr>
      <xdr:txBody>
        <a:bodyPr vertOverflow="clip" wrap="square"/>
        <a:p>
          <a:pPr algn="l">
            <a:defRPr/>
          </a:pPr>
          <a:r>
            <a:rPr lang="en-US" cap="none" sz="1200" b="0" i="0" u="none" baseline="0"/>
            <a:t>The exceptional item represents research and development costs of RM20.2million of crane division fully written off during the year.</a:t>
          </a:r>
        </a:p>
      </xdr:txBody>
    </xdr:sp>
    <xdr:clientData/>
  </xdr:twoCellAnchor>
  <xdr:twoCellAnchor>
    <xdr:from>
      <xdr:col>1</xdr:col>
      <xdr:colOff>76200</xdr:colOff>
      <xdr:row>188</xdr:row>
      <xdr:rowOff>28575</xdr:rowOff>
    </xdr:from>
    <xdr:to>
      <xdr:col>8</xdr:col>
      <xdr:colOff>1104900</xdr:colOff>
      <xdr:row>189</xdr:row>
      <xdr:rowOff>66675</xdr:rowOff>
    </xdr:to>
    <xdr:sp>
      <xdr:nvSpPr>
        <xdr:cNvPr id="40" name="TextBox 93"/>
        <xdr:cNvSpPr txBox="1">
          <a:spLocks noChangeArrowheads="1"/>
        </xdr:cNvSpPr>
      </xdr:nvSpPr>
      <xdr:spPr>
        <a:xfrm>
          <a:off x="457200" y="37785675"/>
          <a:ext cx="7429500" cy="238125"/>
        </a:xfrm>
        <a:prstGeom prst="rect">
          <a:avLst/>
        </a:prstGeom>
        <a:solidFill>
          <a:srgbClr val="FFFFFF"/>
        </a:solidFill>
        <a:ln w="9525" cmpd="sng">
          <a:noFill/>
        </a:ln>
      </xdr:spPr>
      <xdr:txBody>
        <a:bodyPr vertOverflow="clip" wrap="square"/>
        <a:p>
          <a:pPr algn="l">
            <a:defRPr/>
          </a:pPr>
          <a:r>
            <a:rPr lang="en-US" cap="none" sz="1200" b="0" i="0" u="none" baseline="0"/>
            <a:t>There were no financial instruments with off balance sheet risk as at 30 June 2003.
</a:t>
          </a:r>
        </a:p>
      </xdr:txBody>
    </xdr:sp>
    <xdr:clientData/>
  </xdr:twoCellAnchor>
  <xdr:twoCellAnchor>
    <xdr:from>
      <xdr:col>1</xdr:col>
      <xdr:colOff>47625</xdr:colOff>
      <xdr:row>195</xdr:row>
      <xdr:rowOff>9525</xdr:rowOff>
    </xdr:from>
    <xdr:to>
      <xdr:col>8</xdr:col>
      <xdr:colOff>1057275</xdr:colOff>
      <xdr:row>196</xdr:row>
      <xdr:rowOff>104775</xdr:rowOff>
    </xdr:to>
    <xdr:sp>
      <xdr:nvSpPr>
        <xdr:cNvPr id="41" name="TextBox 94"/>
        <xdr:cNvSpPr txBox="1">
          <a:spLocks noChangeArrowheads="1"/>
        </xdr:cNvSpPr>
      </xdr:nvSpPr>
      <xdr:spPr>
        <a:xfrm>
          <a:off x="428625" y="39166800"/>
          <a:ext cx="7410450" cy="295275"/>
        </a:xfrm>
        <a:prstGeom prst="rect">
          <a:avLst/>
        </a:prstGeom>
        <a:solidFill>
          <a:srgbClr val="FFFFFF"/>
        </a:solidFill>
        <a:ln w="9525" cmpd="sng">
          <a:noFill/>
        </a:ln>
      </xdr:spPr>
      <xdr:txBody>
        <a:bodyPr vertOverflow="clip" wrap="square"/>
        <a:p>
          <a:pPr algn="l">
            <a:defRPr/>
          </a:pPr>
          <a:r>
            <a:rPr lang="en-US" cap="none" sz="1200" b="0" i="0" u="none" baseline="0"/>
            <a:t>The directors do not declare any interim dividend for the financial quarter under review.</a:t>
          </a:r>
        </a:p>
      </xdr:txBody>
    </xdr:sp>
    <xdr:clientData/>
  </xdr:twoCellAnchor>
  <xdr:twoCellAnchor>
    <xdr:from>
      <xdr:col>1</xdr:col>
      <xdr:colOff>66675</xdr:colOff>
      <xdr:row>41</xdr:row>
      <xdr:rowOff>38100</xdr:rowOff>
    </xdr:from>
    <xdr:to>
      <xdr:col>8</xdr:col>
      <xdr:colOff>1057275</xdr:colOff>
      <xdr:row>43</xdr:row>
      <xdr:rowOff>190500</xdr:rowOff>
    </xdr:to>
    <xdr:sp>
      <xdr:nvSpPr>
        <xdr:cNvPr id="42" name="TextBox 95"/>
        <xdr:cNvSpPr txBox="1">
          <a:spLocks noChangeArrowheads="1"/>
        </xdr:cNvSpPr>
      </xdr:nvSpPr>
      <xdr:spPr>
        <a:xfrm>
          <a:off x="447675" y="8391525"/>
          <a:ext cx="7391400" cy="552450"/>
        </a:xfrm>
        <a:prstGeom prst="rect">
          <a:avLst/>
        </a:prstGeom>
        <a:noFill/>
        <a:ln w="9525" cmpd="sng">
          <a:noFill/>
        </a:ln>
      </xdr:spPr>
      <xdr:txBody>
        <a:bodyPr vertOverflow="clip" wrap="square"/>
        <a:p>
          <a:pPr algn="l">
            <a:defRPr/>
          </a:pPr>
          <a:r>
            <a:rPr lang="en-US" cap="none" sz="1200" b="0" i="0" u="none" baseline="0"/>
            <a:t>There is no dividend paid for the period under review.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57"/>
  <sheetViews>
    <sheetView workbookViewId="0" topLeftCell="A1">
      <selection activeCell="G27" sqref="G27"/>
    </sheetView>
  </sheetViews>
  <sheetFormatPr defaultColWidth="9.140625" defaultRowHeight="12.75"/>
  <cols>
    <col min="1" max="1" width="4.7109375" style="37" customWidth="1"/>
    <col min="2" max="2" width="2.57421875" style="12" customWidth="1"/>
    <col min="3" max="3" width="23.28125" style="12" customWidth="1"/>
    <col min="4" max="4" width="7.8515625" style="12" customWidth="1"/>
    <col min="5" max="5" width="3.421875" style="12" customWidth="1"/>
    <col min="6" max="6" width="14.421875" style="12" customWidth="1"/>
    <col min="7" max="7" width="15.421875" style="40" bestFit="1" customWidth="1"/>
    <col min="8" max="8" width="1.8515625" style="28" customWidth="1"/>
    <col min="9" max="9" width="13.7109375" style="40" customWidth="1"/>
    <col min="10" max="13" width="0" style="12" hidden="1" customWidth="1"/>
    <col min="14" max="14" width="14.421875" style="12" customWidth="1"/>
    <col min="15" max="15" width="11.8515625" style="12" customWidth="1"/>
    <col min="16" max="16384" width="7.8515625" style="12" customWidth="1"/>
  </cols>
  <sheetData>
    <row r="1" spans="1:12" ht="15.75">
      <c r="A1" s="144" t="s">
        <v>0</v>
      </c>
      <c r="B1" s="144"/>
      <c r="C1" s="144"/>
      <c r="D1" s="144"/>
      <c r="E1" s="144"/>
      <c r="F1" s="144"/>
      <c r="G1" s="144"/>
      <c r="H1" s="144"/>
      <c r="I1" s="144"/>
      <c r="J1" s="144"/>
      <c r="K1" s="144"/>
      <c r="L1" s="144"/>
    </row>
    <row r="2" spans="1:12" ht="15.75">
      <c r="A2" s="144" t="s">
        <v>1</v>
      </c>
      <c r="B2" s="144"/>
      <c r="C2" s="144"/>
      <c r="D2" s="144"/>
      <c r="E2" s="144"/>
      <c r="F2" s="144"/>
      <c r="G2" s="144"/>
      <c r="H2" s="144"/>
      <c r="I2" s="144"/>
      <c r="J2" s="144"/>
      <c r="K2" s="144"/>
      <c r="L2" s="144"/>
    </row>
    <row r="3" spans="1:12" ht="15.75">
      <c r="A3" s="144" t="s">
        <v>2</v>
      </c>
      <c r="B3" s="144"/>
      <c r="C3" s="144"/>
      <c r="D3" s="144"/>
      <c r="E3" s="144"/>
      <c r="F3" s="144"/>
      <c r="G3" s="144"/>
      <c r="H3" s="144"/>
      <c r="I3" s="144"/>
      <c r="J3" s="144"/>
      <c r="K3" s="144"/>
      <c r="L3" s="144"/>
    </row>
    <row r="4" spans="1:9" ht="15.75">
      <c r="A4" s="12"/>
      <c r="G4" s="12"/>
      <c r="H4" s="12"/>
      <c r="I4" s="12"/>
    </row>
    <row r="5" spans="1:12" ht="15.75">
      <c r="A5" s="144" t="s">
        <v>3</v>
      </c>
      <c r="B5" s="144"/>
      <c r="C5" s="144"/>
      <c r="D5" s="144"/>
      <c r="E5" s="144"/>
      <c r="F5" s="144"/>
      <c r="G5" s="144"/>
      <c r="H5" s="144"/>
      <c r="I5" s="144"/>
      <c r="J5" s="144"/>
      <c r="K5" s="144"/>
      <c r="L5" s="144"/>
    </row>
    <row r="6" spans="1:12" ht="15.75">
      <c r="A6" s="144" t="s">
        <v>211</v>
      </c>
      <c r="B6" s="144"/>
      <c r="C6" s="144"/>
      <c r="D6" s="144"/>
      <c r="E6" s="144"/>
      <c r="F6" s="144"/>
      <c r="G6" s="144"/>
      <c r="H6" s="144"/>
      <c r="I6" s="144"/>
      <c r="J6" s="144"/>
      <c r="K6" s="144"/>
      <c r="L6" s="144"/>
    </row>
    <row r="7" spans="1:9" ht="15.75">
      <c r="A7" s="12"/>
      <c r="G7" s="12"/>
      <c r="H7" s="12"/>
      <c r="I7" s="12"/>
    </row>
    <row r="8" spans="1:12" ht="15.75">
      <c r="A8" s="144" t="s">
        <v>86</v>
      </c>
      <c r="B8" s="144"/>
      <c r="C8" s="144"/>
      <c r="D8" s="144"/>
      <c r="E8" s="144"/>
      <c r="F8" s="144"/>
      <c r="G8" s="144"/>
      <c r="H8" s="144"/>
      <c r="I8" s="144"/>
      <c r="J8" s="144"/>
      <c r="K8" s="144"/>
      <c r="L8" s="144"/>
    </row>
    <row r="9" spans="1:11" ht="15.75">
      <c r="A9" s="29"/>
      <c r="B9" s="29"/>
      <c r="C9" s="29"/>
      <c r="D9" s="29"/>
      <c r="E9" s="29"/>
      <c r="F9" s="29"/>
      <c r="H9" s="56"/>
      <c r="J9" s="29"/>
      <c r="K9" s="29"/>
    </row>
    <row r="10" spans="7:9" ht="15.75">
      <c r="G10" s="100" t="s">
        <v>79</v>
      </c>
      <c r="I10" s="100" t="s">
        <v>78</v>
      </c>
    </row>
    <row r="11" spans="7:9" ht="15.75">
      <c r="G11" s="101" t="s">
        <v>77</v>
      </c>
      <c r="H11" s="44"/>
      <c r="I11" s="101" t="s">
        <v>77</v>
      </c>
    </row>
    <row r="12" spans="7:9" ht="15.75">
      <c r="G12" s="112" t="s">
        <v>212</v>
      </c>
      <c r="H12" s="50"/>
      <c r="I12" s="94" t="s">
        <v>158</v>
      </c>
    </row>
    <row r="13" spans="7:9" ht="15.75">
      <c r="G13" s="113" t="s">
        <v>5</v>
      </c>
      <c r="H13" s="49"/>
      <c r="I13" s="113" t="str">
        <f>G13</f>
        <v>RM'000</v>
      </c>
    </row>
    <row r="14" spans="7:8" ht="15.75">
      <c r="G14" s="63"/>
      <c r="H14" s="62"/>
    </row>
    <row r="15" spans="1:9" ht="15.75">
      <c r="A15" s="13" t="s">
        <v>173</v>
      </c>
      <c r="G15" s="47">
        <v>266879</v>
      </c>
      <c r="I15" s="47">
        <v>269484</v>
      </c>
    </row>
    <row r="16" spans="1:9" ht="15.75">
      <c r="A16" s="13" t="s">
        <v>174</v>
      </c>
      <c r="G16" s="46">
        <v>67154</v>
      </c>
      <c r="H16" s="28">
        <v>5</v>
      </c>
      <c r="I16" s="46">
        <v>63135</v>
      </c>
    </row>
    <row r="17" spans="1:9" ht="15.75">
      <c r="A17" s="13" t="s">
        <v>175</v>
      </c>
      <c r="G17" s="46">
        <v>411</v>
      </c>
      <c r="I17" s="46">
        <v>411</v>
      </c>
    </row>
    <row r="18" spans="1:9" ht="15.75">
      <c r="A18" s="13" t="s">
        <v>168</v>
      </c>
      <c r="G18" s="46">
        <v>299</v>
      </c>
      <c r="I18" s="46">
        <v>390</v>
      </c>
    </row>
    <row r="19" spans="1:9" ht="15.75">
      <c r="A19" s="13" t="s">
        <v>176</v>
      </c>
      <c r="G19" s="46">
        <f>16777+1413</f>
        <v>18190</v>
      </c>
      <c r="I19" s="46">
        <v>18317</v>
      </c>
    </row>
    <row r="20" spans="1:9" ht="15.75">
      <c r="A20" s="13" t="s">
        <v>167</v>
      </c>
      <c r="G20" s="46">
        <v>6250</v>
      </c>
      <c r="I20" s="46">
        <v>6250</v>
      </c>
    </row>
    <row r="21" spans="1:9" ht="15.75">
      <c r="A21" s="13" t="s">
        <v>177</v>
      </c>
      <c r="G21" s="46">
        <v>10000</v>
      </c>
      <c r="I21" s="46">
        <v>10000</v>
      </c>
    </row>
    <row r="22" spans="1:9" ht="15.75">
      <c r="A22" s="12"/>
      <c r="G22" s="45">
        <f>SUM(G15:G21)</f>
        <v>369183</v>
      </c>
      <c r="I22" s="45">
        <f>SUM(I15:I21)</f>
        <v>367987</v>
      </c>
    </row>
    <row r="23" ht="15.75">
      <c r="A23" s="12"/>
    </row>
    <row r="24" ht="15.75">
      <c r="A24" s="13" t="s">
        <v>181</v>
      </c>
    </row>
    <row r="25" spans="1:9" ht="15.75">
      <c r="A25" s="12"/>
      <c r="B25" s="12" t="s">
        <v>76</v>
      </c>
      <c r="G25" s="47">
        <v>86746</v>
      </c>
      <c r="I25" s="47">
        <v>80434</v>
      </c>
    </row>
    <row r="26" spans="1:9" ht="15.75">
      <c r="A26" s="12"/>
      <c r="B26" s="12" t="s">
        <v>207</v>
      </c>
      <c r="G26" s="46">
        <v>11953</v>
      </c>
      <c r="I26" s="46">
        <v>9509</v>
      </c>
    </row>
    <row r="27" spans="1:9" ht="15.75">
      <c r="A27" s="12"/>
      <c r="B27" s="12" t="s">
        <v>130</v>
      </c>
      <c r="G27" s="46">
        <f>235600+14020+3224+43034+88816</f>
        <v>384694</v>
      </c>
      <c r="I27" s="46">
        <v>335861</v>
      </c>
    </row>
    <row r="28" spans="1:9" ht="15.75">
      <c r="A28" s="12"/>
      <c r="B28" s="12" t="s">
        <v>169</v>
      </c>
      <c r="G28" s="46">
        <v>9853</v>
      </c>
      <c r="I28" s="46">
        <v>4780</v>
      </c>
    </row>
    <row r="29" spans="1:9" ht="15.75">
      <c r="A29" s="12"/>
      <c r="B29" s="12" t="s">
        <v>159</v>
      </c>
      <c r="G29" s="46">
        <f>29524+39811</f>
        <v>69335</v>
      </c>
      <c r="I29" s="46">
        <v>64061</v>
      </c>
    </row>
    <row r="30" spans="1:9" ht="15.75">
      <c r="A30" s="12"/>
      <c r="G30" s="45">
        <f>SUM(G25:G29)</f>
        <v>562581</v>
      </c>
      <c r="I30" s="45">
        <f>SUM(I25:I29)</f>
        <v>494645</v>
      </c>
    </row>
    <row r="31" spans="1:9" ht="15.75">
      <c r="A31" s="13" t="s">
        <v>182</v>
      </c>
      <c r="G31" s="48"/>
      <c r="I31" s="48"/>
    </row>
    <row r="32" spans="1:9" ht="15.75">
      <c r="A32" s="12"/>
      <c r="B32" s="12" t="s">
        <v>131</v>
      </c>
      <c r="G32" s="47">
        <f>96620+102627+34024+2865</f>
        <v>236136</v>
      </c>
      <c r="I32" s="47">
        <v>208141</v>
      </c>
    </row>
    <row r="33" spans="1:9" ht="15.75">
      <c r="A33" s="12"/>
      <c r="B33" s="12" t="s">
        <v>170</v>
      </c>
      <c r="G33" s="46">
        <v>208548</v>
      </c>
      <c r="I33" s="46">
        <v>201959</v>
      </c>
    </row>
    <row r="34" spans="1:10" ht="15.75">
      <c r="A34" s="12"/>
      <c r="B34" s="12" t="s">
        <v>171</v>
      </c>
      <c r="G34" s="46">
        <f>57+32092+102899+13680</f>
        <v>148728</v>
      </c>
      <c r="I34" s="46">
        <v>135742</v>
      </c>
      <c r="J34" s="12" t="s">
        <v>75</v>
      </c>
    </row>
    <row r="35" spans="1:9" ht="15.75">
      <c r="A35" s="12"/>
      <c r="B35" s="12" t="s">
        <v>84</v>
      </c>
      <c r="G35" s="46">
        <v>5022</v>
      </c>
      <c r="I35" s="46">
        <v>523</v>
      </c>
    </row>
    <row r="36" spans="1:9" ht="15.75">
      <c r="A36" s="12"/>
      <c r="B36" s="12" t="s">
        <v>172</v>
      </c>
      <c r="G36" s="69">
        <v>9054</v>
      </c>
      <c r="I36" s="69">
        <f>8659</f>
        <v>8659</v>
      </c>
    </row>
    <row r="37" spans="1:9" ht="15.75">
      <c r="A37" s="12"/>
      <c r="G37" s="45">
        <f>SUM(G32:G36)</f>
        <v>607488</v>
      </c>
      <c r="I37" s="45">
        <f>SUM(I32:I36)</f>
        <v>555024</v>
      </c>
    </row>
    <row r="38" spans="1:9" ht="6.75" customHeight="1">
      <c r="A38" s="12"/>
      <c r="G38" s="44"/>
      <c r="I38" s="44"/>
    </row>
    <row r="39" spans="1:9" ht="15.75">
      <c r="A39" s="13" t="s">
        <v>180</v>
      </c>
      <c r="G39" s="40">
        <f>G30-G37</f>
        <v>-44907</v>
      </c>
      <c r="I39" s="40">
        <f>I30-I37</f>
        <v>-60379</v>
      </c>
    </row>
    <row r="40" ht="4.5" customHeight="1">
      <c r="A40" s="12"/>
    </row>
    <row r="41" spans="1:9" ht="16.5" thickBot="1">
      <c r="A41" s="12"/>
      <c r="G41" s="43">
        <f>G39+SUM(G15:G21)</f>
        <v>324276</v>
      </c>
      <c r="I41" s="43">
        <f>I39+SUM(I15:I21)</f>
        <v>307608</v>
      </c>
    </row>
    <row r="42" ht="4.5" customHeight="1">
      <c r="A42" s="12"/>
    </row>
    <row r="43" ht="15.75">
      <c r="A43" s="13" t="s">
        <v>179</v>
      </c>
    </row>
    <row r="44" spans="1:9" ht="15.75">
      <c r="A44" s="12" t="s">
        <v>178</v>
      </c>
      <c r="G44" s="47">
        <v>143087</v>
      </c>
      <c r="I44" s="47">
        <v>143087</v>
      </c>
    </row>
    <row r="45" spans="1:9" ht="15.75">
      <c r="A45" s="12" t="s">
        <v>74</v>
      </c>
      <c r="G45" s="69">
        <f>29635+5066+8796+57016-2</f>
        <v>100511</v>
      </c>
      <c r="I45" s="69">
        <v>94994</v>
      </c>
    </row>
    <row r="46" spans="1:9" ht="15.75">
      <c r="A46" s="13" t="s">
        <v>225</v>
      </c>
      <c r="G46" s="40">
        <f>SUM(G44:G45)</f>
        <v>243598</v>
      </c>
      <c r="I46" s="40">
        <f>SUM(I44:I45)</f>
        <v>238081</v>
      </c>
    </row>
    <row r="47" spans="1:9" ht="15.75">
      <c r="A47" s="13" t="s">
        <v>183</v>
      </c>
      <c r="G47" s="40">
        <v>7863</v>
      </c>
      <c r="I47" s="40">
        <v>4573</v>
      </c>
    </row>
    <row r="48" spans="1:9" ht="15.75">
      <c r="A48" s="13" t="s">
        <v>184</v>
      </c>
      <c r="G48" s="40">
        <v>14576</v>
      </c>
      <c r="I48" s="40">
        <v>14576</v>
      </c>
    </row>
    <row r="49" ht="15.75">
      <c r="A49" s="13" t="s">
        <v>186</v>
      </c>
    </row>
    <row r="50" spans="1:9" ht="15.75">
      <c r="A50" s="12"/>
      <c r="B50" s="12" t="s">
        <v>185</v>
      </c>
      <c r="G50" s="47">
        <f>5446+44217</f>
        <v>49663</v>
      </c>
      <c r="I50" s="47">
        <v>41842</v>
      </c>
    </row>
    <row r="51" spans="1:9" ht="15.75">
      <c r="A51" s="12"/>
      <c r="B51" s="12" t="s">
        <v>194</v>
      </c>
      <c r="G51" s="46">
        <v>918</v>
      </c>
      <c r="I51" s="46">
        <v>878</v>
      </c>
    </row>
    <row r="52" spans="1:9" ht="15.75">
      <c r="A52" s="12"/>
      <c r="B52" s="12" t="s">
        <v>73</v>
      </c>
      <c r="G52" s="69">
        <v>7658</v>
      </c>
      <c r="I52" s="69">
        <v>7658</v>
      </c>
    </row>
    <row r="53" spans="1:9" ht="15.75">
      <c r="A53" s="12"/>
      <c r="G53" s="40">
        <f>SUM(G50:G52)</f>
        <v>58239</v>
      </c>
      <c r="I53" s="40">
        <f>SUM(I50:I52)</f>
        <v>50378</v>
      </c>
    </row>
    <row r="54" spans="1:9" ht="16.5" thickBot="1">
      <c r="A54" s="12"/>
      <c r="G54" s="43">
        <f>SUM(G46:G52)</f>
        <v>324276</v>
      </c>
      <c r="I54" s="43">
        <f>SUM(I46:I48)+I53</f>
        <v>307608</v>
      </c>
    </row>
    <row r="55" spans="1:9" ht="15.75">
      <c r="A55" s="12"/>
      <c r="G55" s="41"/>
      <c r="H55" s="41"/>
      <c r="I55" s="41"/>
    </row>
    <row r="56" spans="1:9" ht="15.75">
      <c r="A56" s="12"/>
      <c r="G56" s="41"/>
      <c r="H56" s="41"/>
      <c r="I56" s="41"/>
    </row>
    <row r="57" spans="1:9" ht="15.75">
      <c r="A57" s="12"/>
      <c r="G57" s="41"/>
      <c r="H57" s="41"/>
      <c r="I57" s="41"/>
    </row>
  </sheetData>
  <mergeCells count="6">
    <mergeCell ref="A6:L6"/>
    <mergeCell ref="A8:L8"/>
    <mergeCell ref="A1:L1"/>
    <mergeCell ref="A2:L2"/>
    <mergeCell ref="A3:L3"/>
    <mergeCell ref="A5:L5"/>
  </mergeCells>
  <printOptions horizontalCentered="1"/>
  <pageMargins left="0.3937007874015748" right="0.3937007874015748" top="0.2362204724409449" bottom="0.2755905511811024" header="0.5118110236220472" footer="0.3149606299212598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143"/>
  <sheetViews>
    <sheetView zoomScale="90" zoomScaleNormal="90" workbookViewId="0" topLeftCell="A10">
      <selection activeCell="E29" sqref="E29"/>
    </sheetView>
  </sheetViews>
  <sheetFormatPr defaultColWidth="8.28125" defaultRowHeight="16.5" customHeight="1"/>
  <cols>
    <col min="1" max="1" width="4.7109375" style="12" customWidth="1"/>
    <col min="2" max="2" width="4.7109375" style="29" customWidth="1"/>
    <col min="3" max="3" width="17.140625" style="37" customWidth="1"/>
    <col min="4" max="4" width="11.28125" style="12" customWidth="1"/>
    <col min="5" max="5" width="13.57421875" style="44" customWidth="1"/>
    <col min="6" max="6" width="1.28515625" style="44" customWidth="1"/>
    <col min="7" max="7" width="13.57421875" style="61" customWidth="1"/>
    <col min="8" max="8" width="3.8515625" style="40" customWidth="1"/>
    <col min="9" max="9" width="13.421875" style="12" bestFit="1" customWidth="1"/>
    <col min="10" max="10" width="1.1484375" style="12" customWidth="1"/>
    <col min="11" max="11" width="13.421875" style="12" bestFit="1" customWidth="1"/>
    <col min="12" max="12" width="4.7109375" style="12" customWidth="1"/>
    <col min="13" max="13" width="15.28125" style="12" customWidth="1"/>
    <col min="14" max="14" width="14.00390625" style="12" customWidth="1"/>
    <col min="15" max="15" width="17.8515625" style="12" customWidth="1"/>
    <col min="16" max="16384" width="8.28125" style="12" customWidth="1"/>
  </cols>
  <sheetData>
    <row r="1" spans="1:12" s="13" customFormat="1" ht="15.75">
      <c r="A1" s="144" t="s">
        <v>0</v>
      </c>
      <c r="B1" s="144"/>
      <c r="C1" s="144"/>
      <c r="D1" s="144"/>
      <c r="E1" s="144"/>
      <c r="F1" s="144"/>
      <c r="G1" s="144"/>
      <c r="H1" s="144"/>
      <c r="I1" s="144"/>
      <c r="J1" s="144"/>
      <c r="K1" s="144"/>
      <c r="L1" s="144"/>
    </row>
    <row r="2" spans="1:12" s="13" customFormat="1" ht="15.75">
      <c r="A2" s="144" t="s">
        <v>1</v>
      </c>
      <c r="B2" s="144"/>
      <c r="C2" s="144"/>
      <c r="D2" s="144"/>
      <c r="E2" s="144"/>
      <c r="F2" s="144"/>
      <c r="G2" s="144"/>
      <c r="H2" s="144"/>
      <c r="I2" s="144"/>
      <c r="J2" s="144"/>
      <c r="K2" s="144"/>
      <c r="L2" s="144"/>
    </row>
    <row r="3" spans="1:12" s="13" customFormat="1" ht="15.75">
      <c r="A3" s="144" t="s">
        <v>2</v>
      </c>
      <c r="B3" s="144"/>
      <c r="C3" s="144"/>
      <c r="D3" s="144"/>
      <c r="E3" s="144"/>
      <c r="F3" s="144"/>
      <c r="G3" s="144"/>
      <c r="H3" s="144"/>
      <c r="I3" s="144"/>
      <c r="J3" s="144"/>
      <c r="K3" s="144"/>
      <c r="L3" s="144"/>
    </row>
    <row r="4" spans="1:11" s="13" customFormat="1" ht="15.75">
      <c r="A4" s="12"/>
      <c r="B4" s="12"/>
      <c r="C4" s="12"/>
      <c r="D4" s="12"/>
      <c r="E4" s="12"/>
      <c r="F4" s="12"/>
      <c r="G4" s="12"/>
      <c r="H4" s="12"/>
      <c r="I4" s="12"/>
      <c r="J4" s="12"/>
      <c r="K4" s="12"/>
    </row>
    <row r="5" spans="1:12" s="13" customFormat="1" ht="15.75">
      <c r="A5" s="144" t="s">
        <v>3</v>
      </c>
      <c r="B5" s="144"/>
      <c r="C5" s="144"/>
      <c r="D5" s="144"/>
      <c r="E5" s="144"/>
      <c r="F5" s="144"/>
      <c r="G5" s="144"/>
      <c r="H5" s="144"/>
      <c r="I5" s="144"/>
      <c r="J5" s="144"/>
      <c r="K5" s="144"/>
      <c r="L5" s="144"/>
    </row>
    <row r="6" spans="1:12" s="13" customFormat="1" ht="15.75">
      <c r="A6" s="144" t="s">
        <v>211</v>
      </c>
      <c r="B6" s="144"/>
      <c r="C6" s="144"/>
      <c r="D6" s="144"/>
      <c r="E6" s="144"/>
      <c r="F6" s="144"/>
      <c r="G6" s="144"/>
      <c r="H6" s="144"/>
      <c r="I6" s="144"/>
      <c r="J6" s="144"/>
      <c r="K6" s="144"/>
      <c r="L6" s="144"/>
    </row>
    <row r="7" spans="1:11" s="13" customFormat="1" ht="15.75">
      <c r="A7" s="12"/>
      <c r="B7" s="12"/>
      <c r="C7" s="12"/>
      <c r="D7" s="12"/>
      <c r="E7" s="12"/>
      <c r="F7" s="12"/>
      <c r="G7" s="12"/>
      <c r="H7" s="12"/>
      <c r="I7" s="12"/>
      <c r="J7" s="12"/>
      <c r="K7" s="12"/>
    </row>
    <row r="8" spans="1:12" s="13" customFormat="1" ht="15.75">
      <c r="A8" s="144" t="s">
        <v>82</v>
      </c>
      <c r="B8" s="144"/>
      <c r="C8" s="144"/>
      <c r="D8" s="144"/>
      <c r="E8" s="144"/>
      <c r="F8" s="144"/>
      <c r="G8" s="144"/>
      <c r="H8" s="144"/>
      <c r="I8" s="144"/>
      <c r="J8" s="144"/>
      <c r="K8" s="144"/>
      <c r="L8" s="144"/>
    </row>
    <row r="9" spans="1:11" ht="15.75">
      <c r="A9" s="55"/>
      <c r="B9" s="51"/>
      <c r="C9" s="55"/>
      <c r="D9" s="55"/>
      <c r="G9" s="44"/>
      <c r="H9" s="44"/>
      <c r="I9" s="40"/>
      <c r="J9" s="40"/>
      <c r="K9" s="40"/>
    </row>
    <row r="10" spans="5:11" ht="15.75">
      <c r="E10" s="107"/>
      <c r="F10" s="108" t="s">
        <v>134</v>
      </c>
      <c r="G10" s="109"/>
      <c r="H10" s="28"/>
      <c r="I10" s="107"/>
      <c r="J10" s="108" t="s">
        <v>135</v>
      </c>
      <c r="K10" s="109"/>
    </row>
    <row r="11" spans="5:11" ht="15.75">
      <c r="E11" s="110" t="s">
        <v>212</v>
      </c>
      <c r="F11" s="57"/>
      <c r="G11" s="143" t="s">
        <v>213</v>
      </c>
      <c r="H11" s="57"/>
      <c r="I11" s="100" t="str">
        <f>E11</f>
        <v>30-06-2003</v>
      </c>
      <c r="J11" s="40"/>
      <c r="K11" s="100" t="str">
        <f>+G11</f>
        <v>30-06-2002</v>
      </c>
    </row>
    <row r="12" spans="5:11" ht="15.75">
      <c r="E12" s="111" t="s">
        <v>5</v>
      </c>
      <c r="F12" s="58"/>
      <c r="G12" s="102" t="str">
        <f>E12</f>
        <v>RM'000</v>
      </c>
      <c r="H12" s="58"/>
      <c r="I12" s="102" t="str">
        <f>G12</f>
        <v>RM'000</v>
      </c>
      <c r="J12" s="40"/>
      <c r="K12" s="102" t="str">
        <f>I12</f>
        <v>RM'000</v>
      </c>
    </row>
    <row r="13" spans="5:11" ht="15.75">
      <c r="E13" s="58"/>
      <c r="F13" s="58"/>
      <c r="G13" s="44"/>
      <c r="H13" s="58"/>
      <c r="I13" s="40"/>
      <c r="J13" s="40"/>
      <c r="K13" s="40"/>
    </row>
    <row r="14" spans="1:11" ht="15.75">
      <c r="A14" s="12" t="s">
        <v>80</v>
      </c>
      <c r="B14" s="59"/>
      <c r="C14" s="60"/>
      <c r="E14" s="47">
        <v>164125</v>
      </c>
      <c r="G14" s="35">
        <v>182266</v>
      </c>
      <c r="H14" s="58"/>
      <c r="I14" s="106">
        <v>308872</v>
      </c>
      <c r="J14" s="58"/>
      <c r="K14" s="35">
        <v>312053</v>
      </c>
    </row>
    <row r="15" spans="1:11" ht="15.75">
      <c r="A15" s="12" t="s">
        <v>195</v>
      </c>
      <c r="B15" s="59"/>
      <c r="C15" s="60"/>
      <c r="E15" s="46">
        <f>-146334-2496+-13688-67-114</f>
        <v>-162699</v>
      </c>
      <c r="G15" s="105">
        <v>-178607</v>
      </c>
      <c r="I15" s="18">
        <f>-276549-5626-24200-137-114</f>
        <v>-306626</v>
      </c>
      <c r="K15" s="18">
        <v>-305671</v>
      </c>
    </row>
    <row r="16" spans="1:11" ht="15.75">
      <c r="A16" s="12" t="s">
        <v>83</v>
      </c>
      <c r="C16" s="60"/>
      <c r="E16" s="104">
        <v>3092</v>
      </c>
      <c r="F16" s="58"/>
      <c r="G16" s="68">
        <f>6117-878</f>
        <v>5239</v>
      </c>
      <c r="H16" s="58"/>
      <c r="I16" s="68">
        <v>4816</v>
      </c>
      <c r="K16" s="68">
        <f>7128-1727</f>
        <v>5401</v>
      </c>
    </row>
    <row r="17" spans="1:11" ht="15.75">
      <c r="A17" s="12" t="s">
        <v>210</v>
      </c>
      <c r="C17" s="60"/>
      <c r="E17" s="18">
        <f>SUM(E14:E16)</f>
        <v>4518</v>
      </c>
      <c r="F17" s="58"/>
      <c r="G17" s="18">
        <f>SUM(G14:G16)</f>
        <v>8898</v>
      </c>
      <c r="H17" s="58"/>
      <c r="I17" s="18">
        <f>SUM(I14:I16)</f>
        <v>7062</v>
      </c>
      <c r="K17" s="18">
        <f>SUM(K14:K16)</f>
        <v>11783</v>
      </c>
    </row>
    <row r="18" spans="1:11" ht="15.75">
      <c r="A18" s="12" t="s">
        <v>187</v>
      </c>
      <c r="C18" s="12"/>
      <c r="E18" s="18">
        <v>-1618</v>
      </c>
      <c r="G18" s="18">
        <v>-4244</v>
      </c>
      <c r="I18" s="18">
        <v>-4583</v>
      </c>
      <c r="K18" s="18">
        <v>-7810</v>
      </c>
    </row>
    <row r="19" spans="1:11" ht="15.75">
      <c r="A19" s="12" t="s">
        <v>188</v>
      </c>
      <c r="C19" s="12"/>
      <c r="E19" s="18">
        <v>733</v>
      </c>
      <c r="G19" s="18">
        <f>828+50</f>
        <v>878</v>
      </c>
      <c r="I19" s="18">
        <v>1393</v>
      </c>
      <c r="K19" s="18">
        <v>1727</v>
      </c>
    </row>
    <row r="20" spans="1:11" ht="15.75">
      <c r="A20" s="12" t="s">
        <v>196</v>
      </c>
      <c r="C20" s="60"/>
      <c r="E20" s="18">
        <v>1377</v>
      </c>
      <c r="F20" s="58"/>
      <c r="G20" s="18">
        <v>4617</v>
      </c>
      <c r="H20" s="58"/>
      <c r="I20" s="18">
        <v>4842</v>
      </c>
      <c r="K20" s="18">
        <v>9068</v>
      </c>
    </row>
    <row r="21" spans="1:11" ht="15.75">
      <c r="A21" s="12" t="s">
        <v>105</v>
      </c>
      <c r="C21" s="60"/>
      <c r="E21" s="104">
        <v>1026</v>
      </c>
      <c r="F21" s="58"/>
      <c r="G21" s="68">
        <v>760</v>
      </c>
      <c r="H21" s="58"/>
      <c r="I21" s="68">
        <v>1884</v>
      </c>
      <c r="K21" s="68">
        <v>1149</v>
      </c>
    </row>
    <row r="22" spans="1:13" ht="15.75">
      <c r="A22" s="12" t="s">
        <v>190</v>
      </c>
      <c r="C22" s="60"/>
      <c r="E22" s="18">
        <f>SUM(E17:E21)</f>
        <v>6036</v>
      </c>
      <c r="F22" s="58"/>
      <c r="G22" s="18">
        <f>SUM(G17:G21)</f>
        <v>10909</v>
      </c>
      <c r="H22" s="58"/>
      <c r="I22" s="18">
        <f>SUM(I17:I21)</f>
        <v>10598</v>
      </c>
      <c r="K22" s="18">
        <f>SUM(K17:K21)</f>
        <v>15917</v>
      </c>
      <c r="M22" s="140"/>
    </row>
    <row r="23" spans="1:11" ht="15.75">
      <c r="A23" s="12" t="s">
        <v>189</v>
      </c>
      <c r="C23" s="12"/>
      <c r="E23" s="69">
        <v>-2208</v>
      </c>
      <c r="G23" s="68">
        <v>-4247</v>
      </c>
      <c r="I23" s="68">
        <v>-3586</v>
      </c>
      <c r="K23" s="68">
        <v>-6752</v>
      </c>
    </row>
    <row r="24" spans="1:11" ht="15.75">
      <c r="A24" s="12" t="s">
        <v>198</v>
      </c>
      <c r="C24" s="12"/>
      <c r="E24" s="18">
        <f>SUM(E22:E23)</f>
        <v>3828</v>
      </c>
      <c r="G24" s="18">
        <f>SUM(G22:G23)</f>
        <v>6662</v>
      </c>
      <c r="I24" s="18">
        <f>SUM(I22:I23)</f>
        <v>7012</v>
      </c>
      <c r="K24" s="18">
        <f>SUM(K22:K23)</f>
        <v>9165</v>
      </c>
    </row>
    <row r="25" spans="1:11" ht="15.75">
      <c r="A25" s="12" t="s">
        <v>197</v>
      </c>
      <c r="C25" s="12"/>
      <c r="E25" s="46">
        <v>-1344</v>
      </c>
      <c r="G25" s="18">
        <v>-1445</v>
      </c>
      <c r="I25" s="18">
        <v>-3130</v>
      </c>
      <c r="K25" s="18">
        <v>-2762</v>
      </c>
    </row>
    <row r="26" spans="1:11" ht="16.5" thickBot="1">
      <c r="A26" s="12" t="s">
        <v>133</v>
      </c>
      <c r="C26" s="12"/>
      <c r="E26" s="34">
        <f>SUM(E24:E25)</f>
        <v>2484</v>
      </c>
      <c r="G26" s="34">
        <f>SUM(G24:G25)</f>
        <v>5217</v>
      </c>
      <c r="I26" s="34">
        <f>SUM(I24:I25)</f>
        <v>3882</v>
      </c>
      <c r="K26" s="34">
        <f>SUM(K24:K25)</f>
        <v>6403</v>
      </c>
    </row>
    <row r="27" spans="3:7" ht="15.75">
      <c r="C27" s="12"/>
      <c r="G27" s="12"/>
    </row>
    <row r="28" spans="1:11" ht="15.75">
      <c r="A28" s="12" t="s">
        <v>85</v>
      </c>
      <c r="C28" s="37" t="s">
        <v>141</v>
      </c>
      <c r="E28" s="89">
        <f>+E26/143087*100</f>
        <v>1.73600676511493</v>
      </c>
      <c r="G28" s="89">
        <f>+G26/143073.489*100</f>
        <v>3.6463778415300965</v>
      </c>
      <c r="I28" s="64">
        <f>+I26/143087*100</f>
        <v>2.7130347271240574</v>
      </c>
      <c r="K28" s="64">
        <f>+K26/143073.489*100</f>
        <v>4.475322468720952</v>
      </c>
    </row>
    <row r="29" spans="3:11" ht="15.75">
      <c r="C29" s="37" t="s">
        <v>214</v>
      </c>
      <c r="E29" s="89"/>
      <c r="G29" s="64"/>
      <c r="I29" s="64"/>
      <c r="K29" s="64"/>
    </row>
    <row r="30" spans="3:11" ht="15.75">
      <c r="C30" s="37" t="s">
        <v>215</v>
      </c>
      <c r="E30" s="89"/>
      <c r="G30" s="64"/>
      <c r="I30" s="64"/>
      <c r="K30" s="64"/>
    </row>
    <row r="31" spans="5:11" ht="15.75">
      <c r="E31" s="89"/>
      <c r="G31" s="64"/>
      <c r="I31" s="64"/>
      <c r="K31" s="64"/>
    </row>
    <row r="32" spans="3:11" ht="15.75">
      <c r="C32" s="37" t="s">
        <v>142</v>
      </c>
      <c r="E32" s="44" t="s">
        <v>117</v>
      </c>
      <c r="G32" s="44" t="s">
        <v>117</v>
      </c>
      <c r="I32" s="44" t="s">
        <v>117</v>
      </c>
      <c r="K32" s="44" t="s">
        <v>117</v>
      </c>
    </row>
    <row r="33" spans="3:7" ht="15.75">
      <c r="C33" s="42"/>
      <c r="G33" s="12"/>
    </row>
    <row r="34" spans="3:7" ht="15.75">
      <c r="C34" s="42"/>
      <c r="G34" s="12"/>
    </row>
    <row r="35" spans="3:7" ht="15.75">
      <c r="C35" s="42"/>
      <c r="G35" s="12"/>
    </row>
    <row r="36" spans="3:7" ht="15.75">
      <c r="C36" s="42"/>
      <c r="G36" s="12"/>
    </row>
    <row r="37" spans="3:7" ht="15.75">
      <c r="C37" s="42"/>
      <c r="G37" s="12"/>
    </row>
    <row r="38" spans="3:7" ht="15.75">
      <c r="C38" s="42"/>
      <c r="G38" s="12"/>
    </row>
    <row r="39" spans="3:7" ht="15.75">
      <c r="C39" s="42"/>
      <c r="G39" s="12"/>
    </row>
    <row r="40" spans="3:7" ht="15.75">
      <c r="C40" s="42"/>
      <c r="G40" s="12"/>
    </row>
    <row r="41" spans="3:7" ht="15.75">
      <c r="C41" s="42"/>
      <c r="G41" s="12"/>
    </row>
    <row r="42" spans="3:7" ht="15.75">
      <c r="C42" s="42"/>
      <c r="G42" s="12"/>
    </row>
    <row r="43" spans="3:7" ht="15.75">
      <c r="C43" s="42"/>
      <c r="G43" s="12"/>
    </row>
    <row r="44" spans="3:7" ht="15.75">
      <c r="C44" s="42"/>
      <c r="G44" s="12"/>
    </row>
    <row r="45" spans="3:7" ht="15.75">
      <c r="C45" s="42"/>
      <c r="G45" s="12"/>
    </row>
    <row r="46" spans="3:7" ht="15.75">
      <c r="C46" s="42"/>
      <c r="G46" s="12"/>
    </row>
    <row r="47" spans="3:7" ht="15.75">
      <c r="C47" s="42"/>
      <c r="G47" s="12"/>
    </row>
    <row r="48" spans="3:7" ht="15.75">
      <c r="C48" s="42"/>
      <c r="G48" s="12"/>
    </row>
    <row r="49" spans="3:7" ht="15.75">
      <c r="C49" s="42"/>
      <c r="G49" s="12"/>
    </row>
    <row r="50" spans="3:7" ht="15.75">
      <c r="C50" s="42"/>
      <c r="G50" s="12"/>
    </row>
    <row r="51" spans="3:7" ht="15.75">
      <c r="C51" s="42"/>
      <c r="G51" s="12"/>
    </row>
    <row r="52" spans="2:7" ht="15.75">
      <c r="B52" s="42"/>
      <c r="C52" s="12"/>
      <c r="G52" s="12"/>
    </row>
    <row r="53" spans="2:7" ht="15.75">
      <c r="B53" s="42"/>
      <c r="C53" s="12"/>
      <c r="G53" s="12"/>
    </row>
    <row r="54" spans="3:7" ht="15.75">
      <c r="C54" s="12"/>
      <c r="G54" s="12"/>
    </row>
    <row r="55" spans="3:7" ht="15.75">
      <c r="C55" s="12"/>
      <c r="G55" s="12"/>
    </row>
    <row r="56" spans="3:7" ht="15.75">
      <c r="C56" s="12"/>
      <c r="G56" s="12"/>
    </row>
    <row r="57" spans="3:7" ht="15.75">
      <c r="C57" s="12"/>
      <c r="G57" s="12"/>
    </row>
    <row r="58" spans="3:7" ht="15.75">
      <c r="C58" s="12"/>
      <c r="G58" s="12"/>
    </row>
    <row r="59" spans="3:7" ht="15.75">
      <c r="C59" s="12"/>
      <c r="G59" s="12"/>
    </row>
    <row r="60" spans="3:7" ht="15.75">
      <c r="C60" s="12"/>
      <c r="G60" s="12"/>
    </row>
    <row r="61" spans="3:7" ht="15.75">
      <c r="C61" s="12"/>
      <c r="G61" s="12"/>
    </row>
    <row r="62" spans="3:7" ht="15.75">
      <c r="C62" s="12"/>
      <c r="G62" s="12"/>
    </row>
    <row r="63" spans="3:7" ht="15.75">
      <c r="C63" s="12"/>
      <c r="G63" s="12"/>
    </row>
    <row r="64" spans="3:7" ht="15.75">
      <c r="C64" s="12"/>
      <c r="G64" s="12"/>
    </row>
    <row r="65" spans="3:7" ht="15.75">
      <c r="C65" s="12"/>
      <c r="G65" s="12"/>
    </row>
    <row r="66" spans="3:7" ht="15.75">
      <c r="C66" s="12"/>
      <c r="G66" s="12"/>
    </row>
    <row r="67" spans="3:7" ht="15.75">
      <c r="C67" s="12"/>
      <c r="G67" s="12"/>
    </row>
    <row r="68" spans="3:7" ht="15.75">
      <c r="C68" s="12"/>
      <c r="G68" s="12"/>
    </row>
    <row r="69" spans="3:7" ht="15.75">
      <c r="C69" s="12"/>
      <c r="G69" s="12"/>
    </row>
    <row r="70" spans="3:7" ht="15.75">
      <c r="C70" s="12"/>
      <c r="G70" s="12"/>
    </row>
    <row r="71" spans="3:7" ht="15.75">
      <c r="C71" s="12"/>
      <c r="G71" s="12"/>
    </row>
    <row r="72" spans="2:8" ht="16.5" customHeight="1">
      <c r="B72" s="12"/>
      <c r="C72" s="12"/>
      <c r="E72" s="12"/>
      <c r="F72" s="12"/>
      <c r="G72" s="12"/>
      <c r="H72" s="12"/>
    </row>
    <row r="73" spans="2:8" ht="16.5" customHeight="1">
      <c r="B73" s="12"/>
      <c r="C73" s="12"/>
      <c r="E73" s="12"/>
      <c r="F73" s="12"/>
      <c r="G73" s="12"/>
      <c r="H73" s="12"/>
    </row>
    <row r="74" spans="2:8" ht="16.5" customHeight="1">
      <c r="B74" s="12"/>
      <c r="C74" s="12"/>
      <c r="E74" s="12"/>
      <c r="F74" s="12"/>
      <c r="G74" s="12"/>
      <c r="H74" s="12"/>
    </row>
    <row r="75" spans="2:8" ht="16.5" customHeight="1">
      <c r="B75" s="12"/>
      <c r="C75" s="12"/>
      <c r="E75" s="12"/>
      <c r="F75" s="12"/>
      <c r="G75" s="12"/>
      <c r="H75" s="12"/>
    </row>
    <row r="76" spans="2:8" ht="16.5" customHeight="1">
      <c r="B76" s="12"/>
      <c r="C76" s="12"/>
      <c r="E76" s="12"/>
      <c r="F76" s="12"/>
      <c r="G76" s="12"/>
      <c r="H76" s="12"/>
    </row>
    <row r="77" spans="2:8" ht="16.5" customHeight="1">
      <c r="B77" s="12"/>
      <c r="C77" s="12"/>
      <c r="E77" s="12"/>
      <c r="F77" s="12"/>
      <c r="G77" s="12"/>
      <c r="H77" s="12"/>
    </row>
    <row r="78" spans="2:8" ht="16.5" customHeight="1">
      <c r="B78" s="12"/>
      <c r="C78" s="12"/>
      <c r="E78" s="12"/>
      <c r="F78" s="12"/>
      <c r="G78" s="12"/>
      <c r="H78" s="12"/>
    </row>
    <row r="79" spans="2:8" ht="16.5" customHeight="1">
      <c r="B79" s="12"/>
      <c r="C79" s="12"/>
      <c r="E79" s="12"/>
      <c r="F79" s="12"/>
      <c r="G79" s="12"/>
      <c r="H79" s="12"/>
    </row>
    <row r="80" spans="2:8" ht="16.5" customHeight="1">
      <c r="B80" s="12"/>
      <c r="C80" s="12"/>
      <c r="E80" s="12"/>
      <c r="F80" s="12"/>
      <c r="G80" s="12"/>
      <c r="H80" s="12"/>
    </row>
    <row r="81" spans="2:8" ht="16.5" customHeight="1">
      <c r="B81" s="12"/>
      <c r="C81" s="12"/>
      <c r="E81" s="12"/>
      <c r="F81" s="12"/>
      <c r="G81" s="12"/>
      <c r="H81" s="12"/>
    </row>
    <row r="82" spans="2:8" ht="16.5" customHeight="1">
      <c r="B82" s="12"/>
      <c r="C82" s="12"/>
      <c r="E82" s="12"/>
      <c r="F82" s="12"/>
      <c r="G82" s="12"/>
      <c r="H82" s="12"/>
    </row>
    <row r="83" spans="2:8" ht="16.5" customHeight="1">
      <c r="B83" s="12"/>
      <c r="C83" s="12"/>
      <c r="E83" s="12"/>
      <c r="F83" s="12"/>
      <c r="G83" s="12"/>
      <c r="H83" s="12"/>
    </row>
    <row r="84" spans="2:8" ht="16.5" customHeight="1">
      <c r="B84" s="12"/>
      <c r="C84" s="12"/>
      <c r="E84" s="12"/>
      <c r="F84" s="12"/>
      <c r="G84" s="12"/>
      <c r="H84" s="12"/>
    </row>
    <row r="85" spans="2:8" ht="16.5" customHeight="1">
      <c r="B85" s="12"/>
      <c r="C85" s="12"/>
      <c r="E85" s="12"/>
      <c r="F85" s="12"/>
      <c r="G85" s="12"/>
      <c r="H85" s="12"/>
    </row>
    <row r="86" spans="2:8" ht="16.5" customHeight="1">
      <c r="B86" s="12"/>
      <c r="C86" s="12"/>
      <c r="E86" s="12"/>
      <c r="F86" s="12"/>
      <c r="G86" s="12"/>
      <c r="H86" s="12"/>
    </row>
    <row r="87" spans="2:8" ht="16.5" customHeight="1">
      <c r="B87" s="12"/>
      <c r="C87" s="12"/>
      <c r="E87" s="12"/>
      <c r="F87" s="12"/>
      <c r="G87" s="12"/>
      <c r="H87" s="12"/>
    </row>
    <row r="88" spans="2:8" ht="16.5" customHeight="1">
      <c r="B88" s="12"/>
      <c r="C88" s="12"/>
      <c r="E88" s="12"/>
      <c r="F88" s="12"/>
      <c r="G88" s="12"/>
      <c r="H88" s="12"/>
    </row>
    <row r="89" spans="2:8" ht="16.5" customHeight="1">
      <c r="B89" s="12"/>
      <c r="C89" s="12"/>
      <c r="E89" s="12"/>
      <c r="F89" s="12"/>
      <c r="G89" s="12"/>
      <c r="H89" s="12"/>
    </row>
    <row r="90" spans="2:8" ht="16.5" customHeight="1">
      <c r="B90" s="12"/>
      <c r="C90" s="12"/>
      <c r="E90" s="12"/>
      <c r="F90" s="12"/>
      <c r="G90" s="12"/>
      <c r="H90" s="12"/>
    </row>
    <row r="91" spans="2:8" ht="16.5" customHeight="1">
      <c r="B91" s="12"/>
      <c r="C91" s="12"/>
      <c r="E91" s="12"/>
      <c r="F91" s="12"/>
      <c r="G91" s="12"/>
      <c r="H91" s="12"/>
    </row>
    <row r="92" spans="2:8" ht="16.5" customHeight="1">
      <c r="B92" s="12"/>
      <c r="C92" s="12"/>
      <c r="E92" s="12"/>
      <c r="F92" s="12"/>
      <c r="G92" s="12"/>
      <c r="H92" s="12"/>
    </row>
    <row r="93" spans="2:8" ht="16.5" customHeight="1">
      <c r="B93" s="12"/>
      <c r="C93" s="12"/>
      <c r="E93" s="12"/>
      <c r="F93" s="12"/>
      <c r="G93" s="12"/>
      <c r="H93" s="12"/>
    </row>
    <row r="94" spans="2:8" ht="16.5" customHeight="1">
      <c r="B94" s="12"/>
      <c r="C94" s="12"/>
      <c r="E94" s="12"/>
      <c r="F94" s="12"/>
      <c r="G94" s="12"/>
      <c r="H94" s="12"/>
    </row>
    <row r="95" spans="2:8" ht="16.5" customHeight="1">
      <c r="B95" s="12"/>
      <c r="C95" s="12"/>
      <c r="E95" s="12"/>
      <c r="F95" s="12"/>
      <c r="G95" s="12"/>
      <c r="H95" s="12"/>
    </row>
    <row r="96" spans="2:8" ht="16.5" customHeight="1">
      <c r="B96" s="12"/>
      <c r="C96" s="12"/>
      <c r="E96" s="12"/>
      <c r="F96" s="12"/>
      <c r="G96" s="12"/>
      <c r="H96" s="12"/>
    </row>
    <row r="97" spans="2:8" ht="16.5" customHeight="1">
      <c r="B97" s="12"/>
      <c r="C97" s="12"/>
      <c r="E97" s="12"/>
      <c r="F97" s="12"/>
      <c r="G97" s="12"/>
      <c r="H97" s="12"/>
    </row>
    <row r="98" spans="2:8" ht="16.5" customHeight="1">
      <c r="B98" s="12"/>
      <c r="C98" s="12"/>
      <c r="E98" s="12"/>
      <c r="F98" s="12"/>
      <c r="G98" s="12"/>
      <c r="H98" s="12"/>
    </row>
    <row r="99" spans="2:8" ht="16.5" customHeight="1">
      <c r="B99" s="12"/>
      <c r="C99" s="12"/>
      <c r="E99" s="12"/>
      <c r="F99" s="12"/>
      <c r="G99" s="12"/>
      <c r="H99" s="12"/>
    </row>
    <row r="100" spans="2:8" ht="16.5" customHeight="1">
      <c r="B100" s="12"/>
      <c r="C100" s="12"/>
      <c r="E100" s="12"/>
      <c r="F100" s="12"/>
      <c r="G100" s="12"/>
      <c r="H100" s="12"/>
    </row>
    <row r="101" spans="2:8" ht="16.5" customHeight="1">
      <c r="B101" s="12"/>
      <c r="C101" s="12"/>
      <c r="E101" s="12"/>
      <c r="F101" s="12"/>
      <c r="G101" s="12"/>
      <c r="H101" s="12"/>
    </row>
    <row r="102" spans="2:8" ht="16.5" customHeight="1">
      <c r="B102" s="12"/>
      <c r="C102" s="12"/>
      <c r="E102" s="12"/>
      <c r="F102" s="12"/>
      <c r="G102" s="12"/>
      <c r="H102" s="12"/>
    </row>
    <row r="103" spans="2:8" ht="16.5" customHeight="1">
      <c r="B103" s="12"/>
      <c r="C103" s="12"/>
      <c r="E103" s="12"/>
      <c r="F103" s="12"/>
      <c r="G103" s="12"/>
      <c r="H103" s="12"/>
    </row>
    <row r="104" spans="2:8" ht="16.5" customHeight="1">
      <c r="B104" s="12"/>
      <c r="C104" s="12"/>
      <c r="E104" s="12"/>
      <c r="F104" s="12"/>
      <c r="G104" s="12"/>
      <c r="H104" s="12"/>
    </row>
    <row r="105" spans="2:8" ht="16.5" customHeight="1">
      <c r="B105" s="12"/>
      <c r="C105" s="12"/>
      <c r="E105" s="12"/>
      <c r="F105" s="12"/>
      <c r="G105" s="12"/>
      <c r="H105" s="12"/>
    </row>
    <row r="106" spans="2:8" ht="16.5" customHeight="1">
      <c r="B106" s="12"/>
      <c r="C106" s="12"/>
      <c r="E106" s="12"/>
      <c r="F106" s="12"/>
      <c r="G106" s="12"/>
      <c r="H106" s="12"/>
    </row>
    <row r="107" spans="2:8" ht="16.5" customHeight="1">
      <c r="B107" s="12"/>
      <c r="C107" s="12"/>
      <c r="E107" s="12"/>
      <c r="F107" s="12"/>
      <c r="G107" s="12"/>
      <c r="H107" s="12"/>
    </row>
    <row r="108" spans="2:8" ht="16.5" customHeight="1">
      <c r="B108" s="12"/>
      <c r="C108" s="12"/>
      <c r="E108" s="12"/>
      <c r="F108" s="12"/>
      <c r="G108" s="12"/>
      <c r="H108" s="12"/>
    </row>
    <row r="109" spans="2:8" ht="16.5" customHeight="1">
      <c r="B109" s="12"/>
      <c r="C109" s="12"/>
      <c r="E109" s="12"/>
      <c r="F109" s="12"/>
      <c r="G109" s="12"/>
      <c r="H109" s="12"/>
    </row>
    <row r="110" spans="2:8" ht="16.5" customHeight="1">
      <c r="B110" s="12"/>
      <c r="C110" s="12"/>
      <c r="E110" s="12"/>
      <c r="F110" s="12"/>
      <c r="G110" s="12"/>
      <c r="H110" s="12"/>
    </row>
    <row r="111" spans="2:8" ht="16.5" customHeight="1">
      <c r="B111" s="12"/>
      <c r="C111" s="12"/>
      <c r="E111" s="12"/>
      <c r="F111" s="12"/>
      <c r="G111" s="12"/>
      <c r="H111" s="12"/>
    </row>
    <row r="112" spans="2:8" ht="16.5" customHeight="1">
      <c r="B112" s="12"/>
      <c r="C112" s="12"/>
      <c r="E112" s="12"/>
      <c r="F112" s="12"/>
      <c r="G112" s="12"/>
      <c r="H112" s="12"/>
    </row>
    <row r="113" spans="2:8" ht="16.5" customHeight="1">
      <c r="B113" s="12"/>
      <c r="C113" s="12"/>
      <c r="E113" s="12"/>
      <c r="F113" s="12"/>
      <c r="G113" s="12"/>
      <c r="H113" s="12"/>
    </row>
    <row r="114" spans="2:8" ht="16.5" customHeight="1">
      <c r="B114" s="12"/>
      <c r="C114" s="12"/>
      <c r="E114" s="12"/>
      <c r="F114" s="12"/>
      <c r="G114" s="12"/>
      <c r="H114" s="12"/>
    </row>
    <row r="115" spans="2:8" ht="16.5" customHeight="1">
      <c r="B115" s="12"/>
      <c r="C115" s="12"/>
      <c r="E115" s="12"/>
      <c r="F115" s="12"/>
      <c r="G115" s="12"/>
      <c r="H115" s="12"/>
    </row>
    <row r="116" spans="2:8" ht="16.5" customHeight="1">
      <c r="B116" s="12"/>
      <c r="C116" s="12"/>
      <c r="E116" s="12"/>
      <c r="F116" s="12"/>
      <c r="G116" s="12"/>
      <c r="H116" s="12"/>
    </row>
    <row r="117" spans="2:8" ht="16.5" customHeight="1">
      <c r="B117" s="12"/>
      <c r="C117" s="12"/>
      <c r="E117" s="12"/>
      <c r="F117" s="12"/>
      <c r="G117" s="12"/>
      <c r="H117" s="12"/>
    </row>
    <row r="118" spans="2:8" ht="16.5" customHeight="1">
      <c r="B118" s="12"/>
      <c r="C118" s="12"/>
      <c r="E118" s="12"/>
      <c r="F118" s="12"/>
      <c r="G118" s="12"/>
      <c r="H118" s="12"/>
    </row>
    <row r="119" spans="2:8" ht="16.5" customHeight="1">
      <c r="B119" s="12"/>
      <c r="C119" s="12"/>
      <c r="E119" s="12"/>
      <c r="F119" s="12"/>
      <c r="G119" s="12"/>
      <c r="H119" s="12"/>
    </row>
    <row r="120" spans="2:8" ht="16.5" customHeight="1">
      <c r="B120" s="12"/>
      <c r="C120" s="12"/>
      <c r="E120" s="12"/>
      <c r="F120" s="12"/>
      <c r="G120" s="12"/>
      <c r="H120" s="12"/>
    </row>
    <row r="121" spans="2:8" ht="16.5" customHeight="1">
      <c r="B121" s="12"/>
      <c r="C121" s="12"/>
      <c r="E121" s="12"/>
      <c r="F121" s="12"/>
      <c r="G121" s="12"/>
      <c r="H121" s="12"/>
    </row>
    <row r="122" spans="2:8" ht="16.5" customHeight="1">
      <c r="B122" s="12"/>
      <c r="C122" s="12"/>
      <c r="E122" s="12"/>
      <c r="F122" s="12"/>
      <c r="G122" s="12"/>
      <c r="H122" s="12"/>
    </row>
    <row r="123" spans="2:8" ht="16.5" customHeight="1">
      <c r="B123" s="12"/>
      <c r="C123" s="12"/>
      <c r="E123" s="12"/>
      <c r="F123" s="12"/>
      <c r="G123" s="12"/>
      <c r="H123" s="12"/>
    </row>
    <row r="124" spans="2:8" ht="16.5" customHeight="1">
      <c r="B124" s="12"/>
      <c r="C124" s="12"/>
      <c r="E124" s="12"/>
      <c r="F124" s="12"/>
      <c r="G124" s="12"/>
      <c r="H124" s="12"/>
    </row>
    <row r="125" spans="2:8" ht="16.5" customHeight="1">
      <c r="B125" s="12"/>
      <c r="C125" s="12"/>
      <c r="E125" s="12"/>
      <c r="F125" s="12"/>
      <c r="G125" s="12"/>
      <c r="H125" s="12"/>
    </row>
    <row r="126" spans="2:8" ht="16.5" customHeight="1">
      <c r="B126" s="12"/>
      <c r="C126" s="12"/>
      <c r="E126" s="12"/>
      <c r="F126" s="12"/>
      <c r="G126" s="12"/>
      <c r="H126" s="12"/>
    </row>
    <row r="127" spans="2:8" ht="16.5" customHeight="1">
      <c r="B127" s="12"/>
      <c r="C127" s="12"/>
      <c r="E127" s="12"/>
      <c r="F127" s="12"/>
      <c r="G127" s="12"/>
      <c r="H127" s="12"/>
    </row>
    <row r="128" spans="2:8" ht="16.5" customHeight="1">
      <c r="B128" s="12"/>
      <c r="C128" s="12"/>
      <c r="E128" s="12"/>
      <c r="F128" s="12"/>
      <c r="G128" s="12"/>
      <c r="H128" s="12"/>
    </row>
    <row r="129" spans="2:8" ht="16.5" customHeight="1">
      <c r="B129" s="12"/>
      <c r="C129" s="12"/>
      <c r="E129" s="12"/>
      <c r="F129" s="12"/>
      <c r="G129" s="12"/>
      <c r="H129" s="12"/>
    </row>
    <row r="130" spans="2:8" ht="16.5" customHeight="1">
      <c r="B130" s="12"/>
      <c r="C130" s="12"/>
      <c r="E130" s="12"/>
      <c r="F130" s="12"/>
      <c r="G130" s="12"/>
      <c r="H130" s="12"/>
    </row>
    <row r="131" spans="2:8" ht="16.5" customHeight="1">
      <c r="B131" s="12"/>
      <c r="C131" s="12"/>
      <c r="E131" s="12"/>
      <c r="F131" s="12"/>
      <c r="G131" s="12"/>
      <c r="H131" s="12"/>
    </row>
    <row r="132" spans="2:8" ht="16.5" customHeight="1">
      <c r="B132" s="12"/>
      <c r="C132" s="12"/>
      <c r="E132" s="12"/>
      <c r="F132" s="12"/>
      <c r="G132" s="12"/>
      <c r="H132" s="12"/>
    </row>
    <row r="133" spans="2:8" ht="16.5" customHeight="1">
      <c r="B133" s="12"/>
      <c r="C133" s="12"/>
      <c r="E133" s="12"/>
      <c r="F133" s="12"/>
      <c r="G133" s="12"/>
      <c r="H133" s="12"/>
    </row>
    <row r="134" spans="2:8" ht="16.5" customHeight="1">
      <c r="B134" s="12"/>
      <c r="C134" s="12"/>
      <c r="E134" s="12"/>
      <c r="F134" s="12"/>
      <c r="G134" s="12"/>
      <c r="H134" s="12"/>
    </row>
    <row r="135" spans="2:8" ht="16.5" customHeight="1">
      <c r="B135" s="12"/>
      <c r="C135" s="12"/>
      <c r="E135" s="12"/>
      <c r="F135" s="12"/>
      <c r="G135" s="12"/>
      <c r="H135" s="12"/>
    </row>
    <row r="136" spans="2:8" ht="16.5" customHeight="1">
      <c r="B136" s="12"/>
      <c r="C136" s="12"/>
      <c r="E136" s="12"/>
      <c r="F136" s="12"/>
      <c r="G136" s="12"/>
      <c r="H136" s="12"/>
    </row>
    <row r="137" spans="2:8" ht="16.5" customHeight="1">
      <c r="B137" s="12"/>
      <c r="C137" s="12"/>
      <c r="E137" s="12"/>
      <c r="F137" s="12"/>
      <c r="G137" s="12"/>
      <c r="H137" s="12"/>
    </row>
    <row r="138" spans="2:8" ht="16.5" customHeight="1">
      <c r="B138" s="12"/>
      <c r="C138" s="12"/>
      <c r="E138" s="12"/>
      <c r="F138" s="12"/>
      <c r="G138" s="12"/>
      <c r="H138" s="12"/>
    </row>
    <row r="139" spans="2:8" ht="16.5" customHeight="1">
      <c r="B139" s="12"/>
      <c r="C139" s="12"/>
      <c r="E139" s="12"/>
      <c r="F139" s="12"/>
      <c r="G139" s="12"/>
      <c r="H139" s="12"/>
    </row>
    <row r="140" spans="2:8" ht="16.5" customHeight="1">
      <c r="B140" s="12"/>
      <c r="C140" s="12"/>
      <c r="E140" s="12"/>
      <c r="F140" s="12"/>
      <c r="G140" s="12"/>
      <c r="H140" s="12"/>
    </row>
    <row r="141" spans="2:8" ht="16.5" customHeight="1">
      <c r="B141" s="12"/>
      <c r="C141" s="12"/>
      <c r="E141" s="12"/>
      <c r="F141" s="12"/>
      <c r="G141" s="12"/>
      <c r="H141" s="12"/>
    </row>
    <row r="142" spans="2:8" ht="16.5" customHeight="1">
      <c r="B142" s="12"/>
      <c r="C142" s="12"/>
      <c r="E142" s="12"/>
      <c r="F142" s="12"/>
      <c r="G142" s="12"/>
      <c r="H142" s="12"/>
    </row>
    <row r="143" spans="2:8" ht="16.5" customHeight="1">
      <c r="B143" s="12"/>
      <c r="C143" s="12"/>
      <c r="E143" s="12"/>
      <c r="F143" s="12"/>
      <c r="G143" s="12"/>
      <c r="H143" s="12"/>
    </row>
  </sheetData>
  <mergeCells count="6">
    <mergeCell ref="A6:L6"/>
    <mergeCell ref="A8:L8"/>
    <mergeCell ref="A1:L1"/>
    <mergeCell ref="A2:L2"/>
    <mergeCell ref="A3:L3"/>
    <mergeCell ref="A5:L5"/>
  </mergeCells>
  <printOptions horizontalCentered="1"/>
  <pageMargins left="0.3937007874015748" right="0.1968503937007874" top="0.31496062992125984" bottom="0.35433070866141736" header="0.1968503937007874" footer="0.1968503937007874"/>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30"/>
  <sheetViews>
    <sheetView zoomScale="75" zoomScaleNormal="75" workbookViewId="0" topLeftCell="A1">
      <selection activeCell="E14" sqref="E14"/>
    </sheetView>
  </sheetViews>
  <sheetFormatPr defaultColWidth="9.140625" defaultRowHeight="12.75"/>
  <cols>
    <col min="1" max="1" width="9.7109375" style="5" customWidth="1"/>
    <col min="2" max="2" width="31.421875" style="5" customWidth="1"/>
    <col min="3" max="3" width="12.8515625" style="5" customWidth="1"/>
    <col min="4" max="4" width="1.8515625" style="5" customWidth="1"/>
    <col min="5" max="5" width="13.421875" style="5" customWidth="1"/>
    <col min="6" max="6" width="1.7109375" style="5" customWidth="1"/>
    <col min="7" max="7" width="13.57421875" style="5" customWidth="1"/>
    <col min="8" max="8" width="1.7109375" style="5" customWidth="1"/>
    <col min="9" max="9" width="12.8515625" style="5" customWidth="1"/>
    <col min="10" max="10" width="1.8515625" style="4" customWidth="1"/>
    <col min="11" max="11" width="12.8515625" style="5" customWidth="1"/>
    <col min="12" max="12" width="9.140625" style="4" customWidth="1"/>
    <col min="13" max="13" width="10.28125" style="4" bestFit="1" customWidth="1"/>
    <col min="14" max="16384" width="9.140625" style="4" customWidth="1"/>
  </cols>
  <sheetData>
    <row r="1" spans="1:11" ht="15.75">
      <c r="A1" s="145" t="s">
        <v>0</v>
      </c>
      <c r="B1" s="145"/>
      <c r="C1" s="145"/>
      <c r="D1" s="145"/>
      <c r="E1" s="145"/>
      <c r="F1" s="145"/>
      <c r="G1" s="145"/>
      <c r="H1" s="145"/>
      <c r="I1" s="145"/>
      <c r="J1" s="145"/>
      <c r="K1" s="145"/>
    </row>
    <row r="2" spans="1:11" ht="15.75">
      <c r="A2" s="145" t="s">
        <v>1</v>
      </c>
      <c r="B2" s="145"/>
      <c r="C2" s="145"/>
      <c r="D2" s="145"/>
      <c r="E2" s="145"/>
      <c r="F2" s="145"/>
      <c r="G2" s="145"/>
      <c r="H2" s="145"/>
      <c r="I2" s="145"/>
      <c r="J2" s="145"/>
      <c r="K2" s="145"/>
    </row>
    <row r="3" spans="1:11" ht="15.75">
      <c r="A3" s="145" t="s">
        <v>2</v>
      </c>
      <c r="B3" s="145"/>
      <c r="C3" s="145"/>
      <c r="D3" s="145"/>
      <c r="E3" s="145"/>
      <c r="F3" s="145"/>
      <c r="G3" s="145"/>
      <c r="H3" s="145"/>
      <c r="I3" s="145"/>
      <c r="J3" s="145"/>
      <c r="K3" s="145"/>
    </row>
    <row r="5" spans="1:11" ht="15.75">
      <c r="A5" s="145" t="s">
        <v>95</v>
      </c>
      <c r="B5" s="145"/>
      <c r="C5" s="145"/>
      <c r="D5" s="145"/>
      <c r="E5" s="145"/>
      <c r="F5" s="145"/>
      <c r="G5" s="145"/>
      <c r="H5" s="145"/>
      <c r="I5" s="145"/>
      <c r="J5" s="145"/>
      <c r="K5" s="145"/>
    </row>
    <row r="6" spans="1:11" ht="15.75">
      <c r="A6" s="145" t="s">
        <v>211</v>
      </c>
      <c r="B6" s="145"/>
      <c r="C6" s="145"/>
      <c r="D6" s="145"/>
      <c r="E6" s="145"/>
      <c r="F6" s="145"/>
      <c r="G6" s="145"/>
      <c r="H6" s="145"/>
      <c r="I6" s="145"/>
      <c r="J6" s="145"/>
      <c r="K6" s="145"/>
    </row>
    <row r="7" ht="15.75" customHeight="1">
      <c r="A7" s="7"/>
    </row>
    <row r="8" spans="3:11" ht="15.75">
      <c r="C8" s="100"/>
      <c r="E8" s="100" t="s">
        <v>89</v>
      </c>
      <c r="G8" s="100" t="s">
        <v>89</v>
      </c>
      <c r="I8" s="100"/>
      <c r="K8" s="100"/>
    </row>
    <row r="9" spans="3:11" ht="15.75">
      <c r="C9" s="101" t="s">
        <v>87</v>
      </c>
      <c r="E9" s="101" t="s">
        <v>90</v>
      </c>
      <c r="G9" s="101" t="s">
        <v>90</v>
      </c>
      <c r="I9" s="101" t="s">
        <v>93</v>
      </c>
      <c r="K9" s="101"/>
    </row>
    <row r="10" spans="3:11" ht="15.75">
      <c r="C10" s="101" t="s">
        <v>88</v>
      </c>
      <c r="E10" s="101" t="s">
        <v>91</v>
      </c>
      <c r="G10" s="101" t="s">
        <v>92</v>
      </c>
      <c r="I10" s="101" t="s">
        <v>47</v>
      </c>
      <c r="K10" s="101" t="s">
        <v>50</v>
      </c>
    </row>
    <row r="11" spans="3:11" ht="15.75">
      <c r="C11" s="102" t="s">
        <v>5</v>
      </c>
      <c r="E11" s="102" t="s">
        <v>5</v>
      </c>
      <c r="G11" s="102" t="s">
        <v>5</v>
      </c>
      <c r="I11" s="102" t="s">
        <v>5</v>
      </c>
      <c r="K11" s="102" t="s">
        <v>5</v>
      </c>
    </row>
    <row r="12" spans="1:11" ht="15.75">
      <c r="A12" s="65"/>
      <c r="C12" s="99"/>
      <c r="E12" s="99"/>
      <c r="G12" s="99"/>
      <c r="I12" s="99"/>
      <c r="K12" s="99"/>
    </row>
    <row r="13" spans="1:11" ht="15.75">
      <c r="A13" s="8" t="s">
        <v>199</v>
      </c>
      <c r="C13" s="99">
        <v>143087</v>
      </c>
      <c r="D13" s="10"/>
      <c r="E13" s="99">
        <v>32255</v>
      </c>
      <c r="F13" s="10"/>
      <c r="G13" s="99">
        <v>9607</v>
      </c>
      <c r="H13" s="10"/>
      <c r="I13" s="99">
        <v>53132</v>
      </c>
      <c r="J13" s="1"/>
      <c r="K13" s="99">
        <v>238081</v>
      </c>
    </row>
    <row r="14" spans="1:11" ht="15.75">
      <c r="A14" s="142" t="s">
        <v>144</v>
      </c>
      <c r="C14" s="99"/>
      <c r="E14" s="99"/>
      <c r="G14" s="99"/>
      <c r="I14" s="99"/>
      <c r="K14" s="99"/>
    </row>
    <row r="15" spans="1:11" ht="15.75">
      <c r="A15" s="7" t="s">
        <v>132</v>
      </c>
      <c r="C15" s="99">
        <v>0</v>
      </c>
      <c r="E15" s="99">
        <v>0</v>
      </c>
      <c r="G15" s="99">
        <f>1612+23</f>
        <v>1635</v>
      </c>
      <c r="I15" s="46">
        <v>0</v>
      </c>
      <c r="K15" s="99">
        <f>SUM(C15:I15)</f>
        <v>1635</v>
      </c>
    </row>
    <row r="16" spans="1:11" ht="15.75">
      <c r="A16" s="7" t="s">
        <v>133</v>
      </c>
      <c r="C16" s="99">
        <v>0</v>
      </c>
      <c r="E16" s="99">
        <v>0</v>
      </c>
      <c r="G16" s="99">
        <v>0</v>
      </c>
      <c r="I16" s="99">
        <f>+'Condensed Conso P&amp;L '!I26</f>
        <v>3882</v>
      </c>
      <c r="K16" s="99">
        <f>SUM(C16:I16)</f>
        <v>3882</v>
      </c>
    </row>
    <row r="17" spans="1:11" ht="16.5" thickBot="1">
      <c r="A17" s="8" t="s">
        <v>216</v>
      </c>
      <c r="C17" s="103">
        <f>SUM(C13:C16)</f>
        <v>143087</v>
      </c>
      <c r="D17" s="10"/>
      <c r="E17" s="103">
        <f>SUM(E13:E16)</f>
        <v>32255</v>
      </c>
      <c r="F17" s="10"/>
      <c r="G17" s="103">
        <f>SUM(G13:G16)</f>
        <v>11242</v>
      </c>
      <c r="H17" s="10"/>
      <c r="I17" s="103">
        <f>SUM(I13:I16)</f>
        <v>57014</v>
      </c>
      <c r="J17" s="1"/>
      <c r="K17" s="103">
        <f>SUM(K13:K16)</f>
        <v>243598</v>
      </c>
    </row>
    <row r="18" spans="1:11" ht="15.75">
      <c r="A18" s="7"/>
      <c r="C18" s="10"/>
      <c r="D18" s="10"/>
      <c r="E18" s="10"/>
      <c r="F18" s="10"/>
      <c r="G18" s="10"/>
      <c r="H18" s="10"/>
      <c r="I18" s="10"/>
      <c r="J18" s="1"/>
      <c r="K18" s="10"/>
    </row>
    <row r="19" spans="1:11" ht="15.75">
      <c r="A19" s="7"/>
      <c r="B19" s="7"/>
      <c r="C19" s="10"/>
      <c r="D19" s="10"/>
      <c r="E19" s="10"/>
      <c r="F19" s="10"/>
      <c r="G19" s="10"/>
      <c r="H19" s="10"/>
      <c r="I19" s="10"/>
      <c r="J19" s="1"/>
      <c r="K19" s="10"/>
    </row>
    <row r="20" spans="1:11" ht="15.75">
      <c r="A20" s="7"/>
      <c r="B20" s="91"/>
      <c r="C20" s="10"/>
      <c r="D20" s="10"/>
      <c r="E20" s="10"/>
      <c r="F20" s="10"/>
      <c r="G20" s="10"/>
      <c r="H20" s="10"/>
      <c r="I20" s="10"/>
      <c r="J20" s="1"/>
      <c r="K20" s="10"/>
    </row>
    <row r="21" spans="1:11" ht="15.75" hidden="1">
      <c r="A21" s="7"/>
      <c r="C21" s="10"/>
      <c r="D21" s="10"/>
      <c r="E21" s="10"/>
      <c r="F21" s="10"/>
      <c r="G21" s="10"/>
      <c r="H21" s="10"/>
      <c r="I21" s="10"/>
      <c r="J21" s="1"/>
      <c r="K21" s="10"/>
    </row>
    <row r="22" ht="15.75" hidden="1">
      <c r="A22" s="65" t="s">
        <v>96</v>
      </c>
    </row>
    <row r="23" ht="15.75" hidden="1"/>
    <row r="24" spans="1:11" ht="15.75" hidden="1">
      <c r="A24" s="7" t="s">
        <v>94</v>
      </c>
      <c r="C24" s="5">
        <v>143067</v>
      </c>
      <c r="E24" s="5">
        <f>29636+1007+1278+334</f>
        <v>32255</v>
      </c>
      <c r="G24" s="5">
        <f>4508+2165</f>
        <v>6673</v>
      </c>
      <c r="I24" s="5">
        <v>55037</v>
      </c>
      <c r="K24" s="5">
        <f>SUM(C24:I24)</f>
        <v>237032</v>
      </c>
    </row>
    <row r="25" ht="15.75" hidden="1"/>
    <row r="26" ht="15.75" hidden="1">
      <c r="A26" s="7" t="s">
        <v>98</v>
      </c>
    </row>
    <row r="27" spans="1:11" ht="15.75" hidden="1">
      <c r="A27" s="66" t="s">
        <v>100</v>
      </c>
      <c r="G27" s="5">
        <v>-1573</v>
      </c>
      <c r="K27" s="5">
        <f>SUM(C27:I27)</f>
        <v>-1573</v>
      </c>
    </row>
    <row r="28" spans="1:11" ht="15.75" hidden="1">
      <c r="A28" s="66" t="s">
        <v>99</v>
      </c>
      <c r="I28" s="5">
        <v>-4521</v>
      </c>
      <c r="K28" s="5">
        <f>SUM(C28:I28)</f>
        <v>-4521</v>
      </c>
    </row>
    <row r="29" spans="1:11" ht="15.75" hidden="1">
      <c r="A29" s="66" t="s">
        <v>101</v>
      </c>
      <c r="I29" s="5">
        <f>-2060-3</f>
        <v>-2063</v>
      </c>
      <c r="K29" s="5">
        <f>SUM(C29:I29)</f>
        <v>-2063</v>
      </c>
    </row>
    <row r="30" spans="1:11" ht="16.5" hidden="1" thickBot="1">
      <c r="A30" s="7" t="s">
        <v>97</v>
      </c>
      <c r="C30" s="67">
        <v>143067</v>
      </c>
      <c r="D30" s="67"/>
      <c r="E30" s="67">
        <f>E24</f>
        <v>32255</v>
      </c>
      <c r="F30" s="67"/>
      <c r="G30" s="67">
        <f>SUM(G24:G29)</f>
        <v>5100</v>
      </c>
      <c r="H30" s="67"/>
      <c r="I30" s="67">
        <f>SUM(I24:I29)</f>
        <v>48453</v>
      </c>
      <c r="J30" s="11"/>
      <c r="K30" s="67">
        <f>SUM(C30:I30)</f>
        <v>228875</v>
      </c>
    </row>
  </sheetData>
  <mergeCells count="5">
    <mergeCell ref="A5:K5"/>
    <mergeCell ref="A6:K6"/>
    <mergeCell ref="A1:K1"/>
    <mergeCell ref="A2:K2"/>
    <mergeCell ref="A3:K3"/>
  </mergeCells>
  <printOptions horizontalCentered="1"/>
  <pageMargins left="0.3937007874015748" right="0.3937007874015748" top="0.3937007874015748" bottom="0.3937007874015748" header="0.1968503937007874" footer="0.1968503937007874"/>
  <pageSetup fitToHeight="1" fitToWidth="1"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F37"/>
  <sheetViews>
    <sheetView workbookViewId="0" topLeftCell="A18">
      <selection activeCell="F36" sqref="F36"/>
    </sheetView>
  </sheetViews>
  <sheetFormatPr defaultColWidth="9.140625" defaultRowHeight="12.75"/>
  <cols>
    <col min="1" max="1" width="4.8515625" style="4" customWidth="1"/>
    <col min="2" max="2" width="39.8515625" style="4" customWidth="1"/>
    <col min="3" max="3" width="9.140625" style="4" customWidth="1"/>
    <col min="4" max="4" width="16.00390625" style="4" customWidth="1"/>
    <col min="5" max="5" width="3.00390625" style="4" customWidth="1"/>
    <col min="6" max="6" width="15.421875" style="4" customWidth="1"/>
    <col min="7" max="16384" width="9.140625" style="4" customWidth="1"/>
  </cols>
  <sheetData>
    <row r="1" spans="1:5" ht="15.75">
      <c r="A1" s="145" t="s">
        <v>0</v>
      </c>
      <c r="B1" s="145"/>
      <c r="C1" s="145"/>
      <c r="D1" s="145"/>
      <c r="E1" s="145"/>
    </row>
    <row r="2" spans="1:5" ht="15.75">
      <c r="A2" s="145" t="s">
        <v>1</v>
      </c>
      <c r="B2" s="145"/>
      <c r="C2" s="145"/>
      <c r="D2" s="145"/>
      <c r="E2" s="145"/>
    </row>
    <row r="3" spans="1:5" ht="15.75">
      <c r="A3" s="145" t="s">
        <v>2</v>
      </c>
      <c r="B3" s="145"/>
      <c r="C3" s="145"/>
      <c r="D3" s="145"/>
      <c r="E3" s="145"/>
    </row>
    <row r="5" spans="1:5" ht="15.75">
      <c r="A5" s="145" t="s">
        <v>102</v>
      </c>
      <c r="B5" s="145"/>
      <c r="C5" s="145"/>
      <c r="D5" s="145"/>
      <c r="E5" s="145"/>
    </row>
    <row r="6" spans="1:5" ht="15.75">
      <c r="A6" s="145" t="s">
        <v>211</v>
      </c>
      <c r="B6" s="145"/>
      <c r="C6" s="145"/>
      <c r="D6" s="145"/>
      <c r="E6" s="145"/>
    </row>
    <row r="8" spans="4:6" s="82" customFormat="1" ht="15.75">
      <c r="D8" s="44"/>
      <c r="E8" s="6"/>
      <c r="F8" s="100" t="s">
        <v>79</v>
      </c>
    </row>
    <row r="9" spans="4:6" s="82" customFormat="1" ht="15.75">
      <c r="D9" s="44"/>
      <c r="E9" s="6"/>
      <c r="F9" s="101" t="s">
        <v>77</v>
      </c>
    </row>
    <row r="10" spans="4:6" ht="15.75">
      <c r="D10" s="50"/>
      <c r="E10" s="52"/>
      <c r="F10" s="112" t="s">
        <v>212</v>
      </c>
    </row>
    <row r="11" spans="4:6" ht="15.75">
      <c r="D11" s="44"/>
      <c r="E11" s="5"/>
      <c r="F11" s="102" t="s">
        <v>5</v>
      </c>
    </row>
    <row r="12" ht="15.75">
      <c r="D12" s="28"/>
    </row>
    <row r="13" spans="1:6" ht="15.75">
      <c r="A13" s="3" t="s">
        <v>200</v>
      </c>
      <c r="D13" s="28"/>
      <c r="F13" s="95">
        <v>-18029</v>
      </c>
    </row>
    <row r="14" spans="1:6" ht="15.75">
      <c r="A14" s="3"/>
      <c r="D14" s="28"/>
      <c r="F14" s="96"/>
    </row>
    <row r="15" spans="1:6" ht="15.75">
      <c r="A15" s="3" t="s">
        <v>191</v>
      </c>
      <c r="D15" s="28"/>
      <c r="F15" s="96">
        <v>-2373</v>
      </c>
    </row>
    <row r="16" spans="1:6" ht="15.75">
      <c r="A16" s="3"/>
      <c r="D16" s="28"/>
      <c r="F16" s="96"/>
    </row>
    <row r="17" spans="1:6" ht="15.75">
      <c r="A17" s="3" t="s">
        <v>209</v>
      </c>
      <c r="D17" s="28"/>
      <c r="F17" s="96">
        <v>21107</v>
      </c>
    </row>
    <row r="18" spans="1:6" ht="15.75">
      <c r="A18" s="3"/>
      <c r="D18" s="28"/>
      <c r="F18" s="97"/>
    </row>
    <row r="19" spans="1:6" ht="15.75">
      <c r="A19" s="3" t="s">
        <v>166</v>
      </c>
      <c r="D19" s="28"/>
      <c r="F19" s="96">
        <f>SUM(F13:F18)</f>
        <v>705</v>
      </c>
    </row>
    <row r="20" spans="4:6" s="1" customFormat="1" ht="15.75">
      <c r="D20" s="28"/>
      <c r="F20" s="96"/>
    </row>
    <row r="21" spans="1:6" s="1" customFormat="1" ht="15.75">
      <c r="A21" s="81" t="s">
        <v>223</v>
      </c>
      <c r="D21" s="28"/>
      <c r="F21" s="96">
        <v>36567</v>
      </c>
    </row>
    <row r="22" spans="1:6" s="1" customFormat="1" ht="15.75">
      <c r="A22" s="81"/>
      <c r="D22" s="28"/>
      <c r="F22" s="96"/>
    </row>
    <row r="23" spans="1:6" ht="15.75">
      <c r="A23" s="3" t="s">
        <v>120</v>
      </c>
      <c r="D23" s="28"/>
      <c r="F23" s="96">
        <v>794</v>
      </c>
    </row>
    <row r="24" spans="4:6" s="1" customFormat="1" ht="15.75">
      <c r="D24" s="28"/>
      <c r="F24" s="96"/>
    </row>
    <row r="25" spans="1:6" s="1" customFormat="1" ht="16.5" thickBot="1">
      <c r="A25" s="81" t="s">
        <v>224</v>
      </c>
      <c r="D25" s="28"/>
      <c r="F25" s="98">
        <f>SUM(F19:F24)</f>
        <v>38066</v>
      </c>
    </row>
    <row r="26" s="1" customFormat="1" ht="15.75"/>
    <row r="27" s="1" customFormat="1" ht="15.75"/>
    <row r="28" s="1" customFormat="1" ht="15.75"/>
    <row r="29" spans="1:6" s="1" customFormat="1" ht="15.75">
      <c r="A29" s="1" t="s">
        <v>155</v>
      </c>
      <c r="F29" s="1">
        <v>34724</v>
      </c>
    </row>
    <row r="30" spans="1:6" s="1" customFormat="1" ht="15.75">
      <c r="A30" s="1" t="s">
        <v>156</v>
      </c>
      <c r="F30" s="130">
        <v>34611</v>
      </c>
    </row>
    <row r="31" spans="1:6" s="1" customFormat="1" ht="15.75">
      <c r="A31" s="1" t="s">
        <v>161</v>
      </c>
      <c r="F31" s="1">
        <f>SUM(F29:F30)</f>
        <v>69335</v>
      </c>
    </row>
    <row r="32" spans="1:6" s="1" customFormat="1" ht="15.75">
      <c r="A32" s="1" t="s">
        <v>157</v>
      </c>
      <c r="F32" s="1">
        <v>-31269</v>
      </c>
    </row>
    <row r="33" s="1" customFormat="1" ht="16.5" thickBot="1">
      <c r="F33" s="11">
        <f>SUM(F31:F32)</f>
        <v>38066</v>
      </c>
    </row>
    <row r="34" s="1" customFormat="1" ht="15.75"/>
    <row r="35" s="1" customFormat="1" ht="15.75"/>
    <row r="36" s="1" customFormat="1" ht="15.75"/>
    <row r="37" ht="15.75">
      <c r="D37" s="1"/>
    </row>
    <row r="40" ht="21" customHeight="1"/>
  </sheetData>
  <mergeCells count="5">
    <mergeCell ref="A6:E6"/>
    <mergeCell ref="A1:E1"/>
    <mergeCell ref="A2:E2"/>
    <mergeCell ref="A3:E3"/>
    <mergeCell ref="A5:E5"/>
  </mergeCells>
  <printOptions/>
  <pageMargins left="0.75" right="0.49" top="0.78" bottom="1" header="0.5" footer="0.5"/>
  <pageSetup fitToHeight="1" fitToWidth="1"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U217"/>
  <sheetViews>
    <sheetView tabSelected="1" view="pageBreakPreview" zoomScale="75" zoomScaleNormal="75" zoomScaleSheetLayoutView="75" workbookViewId="0" topLeftCell="A121">
      <selection activeCell="A90" sqref="A90:I139"/>
    </sheetView>
  </sheetViews>
  <sheetFormatPr defaultColWidth="9.140625" defaultRowHeight="15.75" customHeight="1"/>
  <cols>
    <col min="1" max="1" width="5.7109375" style="29" bestFit="1" customWidth="1"/>
    <col min="2" max="2" width="6.421875" style="29" customWidth="1"/>
    <col min="3" max="3" width="3.57421875" style="12" customWidth="1"/>
    <col min="4" max="4" width="26.57421875" style="12" customWidth="1"/>
    <col min="5" max="5" width="13.28125" style="12" customWidth="1"/>
    <col min="6" max="6" width="17.140625" style="12" customWidth="1"/>
    <col min="7" max="7" width="14.57421875" style="12" customWidth="1"/>
    <col min="8" max="8" width="14.421875" style="12" customWidth="1"/>
    <col min="9" max="9" width="17.28125" style="12" customWidth="1"/>
    <col min="10" max="10" width="7.8515625" style="12" customWidth="1"/>
    <col min="11" max="11" width="9.57421875" style="12" customWidth="1"/>
    <col min="12" max="12" width="12.57421875" style="12" customWidth="1"/>
    <col min="13" max="13" width="16.140625" style="12" bestFit="1" customWidth="1"/>
    <col min="14" max="17" width="7.8515625" style="12" customWidth="1"/>
    <col min="18" max="18" width="9.421875" style="12" customWidth="1"/>
    <col min="19" max="19" width="10.00390625" style="12" customWidth="1"/>
    <col min="20" max="20" width="13.28125" style="12" bestFit="1" customWidth="1"/>
    <col min="21" max="16384" width="7.8515625" style="12" customWidth="1"/>
  </cols>
  <sheetData>
    <row r="1" spans="1:8" ht="15.75" customHeight="1">
      <c r="A1" s="144" t="s">
        <v>0</v>
      </c>
      <c r="B1" s="144"/>
      <c r="C1" s="144"/>
      <c r="D1" s="144"/>
      <c r="E1" s="144"/>
      <c r="F1" s="144"/>
      <c r="G1" s="144"/>
      <c r="H1" s="144"/>
    </row>
    <row r="2" spans="1:8" ht="15.75" customHeight="1">
      <c r="A2" s="144" t="s">
        <v>1</v>
      </c>
      <c r="B2" s="144"/>
      <c r="C2" s="144"/>
      <c r="D2" s="144"/>
      <c r="E2" s="144"/>
      <c r="F2" s="144"/>
      <c r="G2" s="144"/>
      <c r="H2" s="144"/>
    </row>
    <row r="3" spans="1:8" ht="15.75" customHeight="1">
      <c r="A3" s="144" t="s">
        <v>2</v>
      </c>
      <c r="B3" s="144"/>
      <c r="C3" s="144"/>
      <c r="D3" s="144"/>
      <c r="E3" s="144"/>
      <c r="F3" s="144"/>
      <c r="G3" s="144"/>
      <c r="H3" s="144"/>
    </row>
    <row r="4" spans="1:8" ht="15.75" customHeight="1">
      <c r="A4" s="14"/>
      <c r="B4" s="14"/>
      <c r="C4" s="14"/>
      <c r="D4" s="14"/>
      <c r="E4" s="14"/>
      <c r="F4" s="14"/>
      <c r="G4" s="14"/>
      <c r="H4" s="14"/>
    </row>
    <row r="5" spans="1:8" ht="15.75" customHeight="1">
      <c r="A5" s="144" t="s">
        <v>3</v>
      </c>
      <c r="B5" s="144"/>
      <c r="C5" s="144"/>
      <c r="D5" s="144"/>
      <c r="E5" s="144"/>
      <c r="F5" s="144"/>
      <c r="G5" s="144"/>
      <c r="H5" s="144"/>
    </row>
    <row r="6" spans="1:8" ht="15.75" customHeight="1">
      <c r="A6" s="144" t="s">
        <v>211</v>
      </c>
      <c r="B6" s="144"/>
      <c r="C6" s="144"/>
      <c r="D6" s="144"/>
      <c r="E6" s="144"/>
      <c r="F6" s="144"/>
      <c r="G6" s="144"/>
      <c r="H6" s="144"/>
    </row>
    <row r="7" spans="1:8" ht="15.75" customHeight="1">
      <c r="A7" s="14"/>
      <c r="B7" s="14"/>
      <c r="C7" s="14"/>
      <c r="D7" s="14"/>
      <c r="E7" s="14"/>
      <c r="F7" s="14"/>
      <c r="G7" s="14"/>
      <c r="H7" s="14"/>
    </row>
    <row r="8" spans="1:8" ht="15.75" customHeight="1">
      <c r="A8" s="144" t="s">
        <v>22</v>
      </c>
      <c r="B8" s="144"/>
      <c r="C8" s="144"/>
      <c r="D8" s="144"/>
      <c r="E8" s="144"/>
      <c r="F8" s="144"/>
      <c r="G8" s="144"/>
      <c r="H8" s="144"/>
    </row>
    <row r="9" spans="1:8" ht="15.75" customHeight="1">
      <c r="A9" s="14"/>
      <c r="B9" s="14"/>
      <c r="C9" s="14"/>
      <c r="D9" s="14"/>
      <c r="E9" s="14"/>
      <c r="F9" s="14"/>
      <c r="G9" s="14"/>
      <c r="H9" s="14"/>
    </row>
    <row r="10" spans="1:8" ht="15.75" customHeight="1">
      <c r="A10" s="14"/>
      <c r="B10" s="14"/>
      <c r="C10" s="14"/>
      <c r="D10" s="14"/>
      <c r="E10" s="14"/>
      <c r="F10" s="14"/>
      <c r="G10" s="14"/>
      <c r="H10" s="14"/>
    </row>
    <row r="11" spans="1:2" ht="15.75" customHeight="1">
      <c r="A11" s="24" t="s">
        <v>11</v>
      </c>
      <c r="B11" s="53" t="s">
        <v>121</v>
      </c>
    </row>
    <row r="12" ht="15.75" customHeight="1">
      <c r="A12" s="53"/>
    </row>
    <row r="13" ht="15.75" customHeight="1">
      <c r="A13" s="53"/>
    </row>
    <row r="14" ht="15.75" customHeight="1">
      <c r="A14" s="53"/>
    </row>
    <row r="15" ht="15.75" customHeight="1">
      <c r="A15" s="53"/>
    </row>
    <row r="16" ht="15.75" customHeight="1">
      <c r="A16" s="53"/>
    </row>
    <row r="17" ht="15.75" customHeight="1">
      <c r="A17" s="53"/>
    </row>
    <row r="18" ht="15.75" customHeight="1">
      <c r="A18" s="53"/>
    </row>
    <row r="19" ht="15.75" customHeight="1">
      <c r="A19" s="53"/>
    </row>
    <row r="20" ht="15.75" customHeight="1">
      <c r="A20" s="53"/>
    </row>
    <row r="21" ht="15.75" customHeight="1">
      <c r="A21" s="53"/>
    </row>
    <row r="22" ht="15.75" customHeight="1">
      <c r="A22" s="53"/>
    </row>
    <row r="23" spans="1:2" ht="15.75" customHeight="1">
      <c r="A23" s="24" t="s">
        <v>12</v>
      </c>
      <c r="B23" s="53" t="s">
        <v>148</v>
      </c>
    </row>
    <row r="24" ht="15.75" customHeight="1">
      <c r="A24" s="53"/>
    </row>
    <row r="25" ht="15.75" customHeight="1">
      <c r="A25" s="53"/>
    </row>
    <row r="26" spans="1:2" ht="15.75" customHeight="1">
      <c r="A26" s="24" t="s">
        <v>13</v>
      </c>
      <c r="B26" s="53" t="s">
        <v>122</v>
      </c>
    </row>
    <row r="27" spans="1:3" ht="15.75" customHeight="1">
      <c r="A27" s="53"/>
      <c r="C27" s="13"/>
    </row>
    <row r="28" spans="1:3" ht="15.75" customHeight="1">
      <c r="A28" s="53"/>
      <c r="C28" s="13"/>
    </row>
    <row r="29" spans="1:3" ht="15.75" customHeight="1">
      <c r="A29" s="53"/>
      <c r="C29" s="13"/>
    </row>
    <row r="30" spans="1:2" ht="15.75" customHeight="1">
      <c r="A30" s="24" t="s">
        <v>14</v>
      </c>
      <c r="B30" s="53" t="s">
        <v>123</v>
      </c>
    </row>
    <row r="31" spans="1:2" ht="15.75" customHeight="1">
      <c r="A31" s="24"/>
      <c r="B31" s="53"/>
    </row>
    <row r="32" spans="1:2" ht="15.75" customHeight="1">
      <c r="A32" s="24"/>
      <c r="B32" s="53"/>
    </row>
    <row r="33" spans="1:2" ht="15.75" customHeight="1">
      <c r="A33" s="24"/>
      <c r="B33" s="53"/>
    </row>
    <row r="34" spans="1:2" ht="15.75" customHeight="1">
      <c r="A34" s="24" t="s">
        <v>15</v>
      </c>
      <c r="B34" s="53" t="s">
        <v>124</v>
      </c>
    </row>
    <row r="35" spans="1:2" ht="15.75" customHeight="1">
      <c r="A35" s="24"/>
      <c r="B35" s="53"/>
    </row>
    <row r="36" spans="1:2" ht="15.75" customHeight="1">
      <c r="A36" s="24"/>
      <c r="B36" s="53"/>
    </row>
    <row r="37" spans="1:2" ht="15.75" customHeight="1">
      <c r="A37" s="24"/>
      <c r="B37" s="53"/>
    </row>
    <row r="38" spans="1:2" ht="15.75" customHeight="1">
      <c r="A38" s="24" t="s">
        <v>16</v>
      </c>
      <c r="B38" s="13" t="s">
        <v>125</v>
      </c>
    </row>
    <row r="39" spans="1:2" ht="15.75" customHeight="1">
      <c r="A39" s="24"/>
      <c r="B39" s="53"/>
    </row>
    <row r="40" spans="1:2" ht="27.75" customHeight="1">
      <c r="A40" s="24"/>
      <c r="B40" s="53"/>
    </row>
    <row r="41" spans="1:2" ht="15.75">
      <c r="A41" s="24" t="s">
        <v>205</v>
      </c>
      <c r="B41" s="53" t="s">
        <v>221</v>
      </c>
    </row>
    <row r="42" spans="1:2" ht="15.75">
      <c r="A42" s="24"/>
      <c r="B42" s="53"/>
    </row>
    <row r="43" spans="1:2" ht="15.75">
      <c r="A43" s="24"/>
      <c r="B43" s="53"/>
    </row>
    <row r="44" spans="1:2" ht="15.75">
      <c r="A44" s="24"/>
      <c r="B44" s="53"/>
    </row>
    <row r="45" spans="1:2" ht="15.75" customHeight="1">
      <c r="A45" s="24"/>
      <c r="B45" s="37"/>
    </row>
    <row r="46" spans="1:2" ht="15.75" customHeight="1">
      <c r="A46" s="24" t="s">
        <v>205</v>
      </c>
      <c r="B46" s="53" t="s">
        <v>126</v>
      </c>
    </row>
    <row r="47" spans="1:9" ht="15.75" customHeight="1">
      <c r="A47" s="53"/>
      <c r="B47" s="12"/>
      <c r="E47" s="146" t="s">
        <v>217</v>
      </c>
      <c r="F47" s="147"/>
      <c r="G47" s="147"/>
      <c r="H47" s="147"/>
      <c r="I47" s="148"/>
    </row>
    <row r="48" spans="1:9" ht="15.75" customHeight="1">
      <c r="A48" s="53"/>
      <c r="B48" s="12"/>
      <c r="E48" s="107" t="s">
        <v>64</v>
      </c>
      <c r="F48" s="108" t="s">
        <v>7</v>
      </c>
      <c r="G48" s="114" t="s">
        <v>65</v>
      </c>
      <c r="H48" s="100" t="s">
        <v>63</v>
      </c>
      <c r="I48" s="100" t="s">
        <v>162</v>
      </c>
    </row>
    <row r="49" spans="1:9" ht="15.75" customHeight="1">
      <c r="A49" s="53"/>
      <c r="B49" s="12"/>
      <c r="E49" s="115" t="s">
        <v>59</v>
      </c>
      <c r="F49" s="100" t="s">
        <v>60</v>
      </c>
      <c r="G49" s="116" t="s">
        <v>50</v>
      </c>
      <c r="H49" s="101" t="s">
        <v>47</v>
      </c>
      <c r="I49" s="101" t="s">
        <v>163</v>
      </c>
    </row>
    <row r="50" spans="1:9" ht="15.75" customHeight="1">
      <c r="A50" s="53"/>
      <c r="B50" s="12"/>
      <c r="E50" s="117" t="s">
        <v>5</v>
      </c>
      <c r="F50" s="102" t="s">
        <v>5</v>
      </c>
      <c r="G50" s="118" t="s">
        <v>5</v>
      </c>
      <c r="H50" s="102" t="str">
        <f>G50</f>
        <v>RM'000</v>
      </c>
      <c r="I50" s="102" t="str">
        <f>H50</f>
        <v>RM'000</v>
      </c>
    </row>
    <row r="51" spans="1:9" ht="15.75" customHeight="1">
      <c r="A51" s="53"/>
      <c r="B51" s="25" t="s">
        <v>67</v>
      </c>
      <c r="E51" s="17"/>
      <c r="F51" s="18"/>
      <c r="G51" s="28"/>
      <c r="H51" s="18"/>
      <c r="I51" s="18"/>
    </row>
    <row r="52" spans="1:9" ht="15.75" customHeight="1">
      <c r="A52" s="53"/>
      <c r="B52" s="12" t="s">
        <v>48</v>
      </c>
      <c r="E52" s="17">
        <v>124622</v>
      </c>
      <c r="F52" s="32">
        <v>151643</v>
      </c>
      <c r="G52" s="28">
        <f>SUM(E52:F52)</f>
        <v>276265</v>
      </c>
      <c r="H52" s="18">
        <v>11371</v>
      </c>
      <c r="I52" s="18">
        <v>863878</v>
      </c>
    </row>
    <row r="53" spans="1:9" ht="15.75" customHeight="1">
      <c r="A53" s="53"/>
      <c r="B53" s="12" t="s">
        <v>49</v>
      </c>
      <c r="E53" s="17">
        <v>1603</v>
      </c>
      <c r="F53" s="32">
        <v>70017</v>
      </c>
      <c r="G53" s="28">
        <f>SUM(E53:F53)</f>
        <v>71620</v>
      </c>
      <c r="H53" s="18">
        <f>-7161-114</f>
        <v>-7275</v>
      </c>
      <c r="I53" s="18">
        <v>215830</v>
      </c>
    </row>
    <row r="54" spans="1:9" ht="15.75" customHeight="1">
      <c r="A54" s="53"/>
      <c r="B54" s="12" t="s">
        <v>103</v>
      </c>
      <c r="E54" s="17">
        <v>1175</v>
      </c>
      <c r="F54" s="32">
        <v>37794</v>
      </c>
      <c r="G54" s="28">
        <f>SUM(E54:F54)</f>
        <v>38969</v>
      </c>
      <c r="H54" s="18">
        <v>2441</v>
      </c>
      <c r="I54" s="18">
        <v>110057</v>
      </c>
    </row>
    <row r="55" spans="1:9" ht="15.75" customHeight="1">
      <c r="A55" s="53"/>
      <c r="B55" s="12" t="s">
        <v>104</v>
      </c>
      <c r="E55" s="30">
        <v>1251</v>
      </c>
      <c r="F55" s="68">
        <v>49418</v>
      </c>
      <c r="G55" s="26">
        <f>SUM(E55:F55)</f>
        <v>50669</v>
      </c>
      <c r="H55" s="68">
        <v>909</v>
      </c>
      <c r="I55" s="68">
        <f>84627</f>
        <v>84627</v>
      </c>
    </row>
    <row r="56" spans="1:9" ht="15.75" customHeight="1">
      <c r="A56" s="53"/>
      <c r="B56" s="12" t="s">
        <v>50</v>
      </c>
      <c r="E56" s="17">
        <f>SUM(E52:E55)</f>
        <v>128651</v>
      </c>
      <c r="F56" s="18">
        <f>SUM(F52:F55)</f>
        <v>308872</v>
      </c>
      <c r="G56" s="28">
        <f>SUM(G52:G55)</f>
        <v>437523</v>
      </c>
      <c r="H56" s="18">
        <f>SUM(H52:H55)</f>
        <v>7446</v>
      </c>
      <c r="I56" s="18">
        <f>SUM(I52:I55)</f>
        <v>1274392</v>
      </c>
    </row>
    <row r="57" spans="1:9" ht="15.75" customHeight="1">
      <c r="A57" s="53"/>
      <c r="B57" s="12" t="s">
        <v>201</v>
      </c>
      <c r="E57" s="17">
        <f>-E56</f>
        <v>-128651</v>
      </c>
      <c r="F57" s="141" t="s">
        <v>23</v>
      </c>
      <c r="G57" s="28">
        <f>SUM(E57:F57)</f>
        <v>-128651</v>
      </c>
      <c r="H57" s="18">
        <v>-384</v>
      </c>
      <c r="I57" s="18">
        <f>-379501+36770-67051-11953</f>
        <v>-421735</v>
      </c>
    </row>
    <row r="58" spans="1:9" ht="15.75" customHeight="1" thickBot="1">
      <c r="A58" s="53"/>
      <c r="B58" s="12" t="s">
        <v>62</v>
      </c>
      <c r="E58" s="31">
        <f>SUM(E56:E57)</f>
        <v>0</v>
      </c>
      <c r="F58" s="34">
        <f>SUM(F56:F57)</f>
        <v>308872</v>
      </c>
      <c r="G58" s="27">
        <f>SUM(G56:G57)</f>
        <v>308872</v>
      </c>
      <c r="H58" s="35">
        <f>SUM(H56:H57)</f>
        <v>7062</v>
      </c>
      <c r="I58" s="35">
        <f>SUM(I56:I57)</f>
        <v>852657</v>
      </c>
    </row>
    <row r="59" spans="1:9" ht="15.75" customHeight="1">
      <c r="A59" s="53"/>
      <c r="B59" s="12" t="s">
        <v>202</v>
      </c>
      <c r="H59" s="18">
        <v>-4583</v>
      </c>
      <c r="I59" s="18"/>
    </row>
    <row r="60" spans="1:9" ht="15.75" customHeight="1">
      <c r="A60" s="53"/>
      <c r="B60" s="12" t="s">
        <v>188</v>
      </c>
      <c r="H60" s="18">
        <v>1393</v>
      </c>
      <c r="I60" s="18"/>
    </row>
    <row r="61" spans="1:9" ht="15.75" customHeight="1">
      <c r="A61" s="53"/>
      <c r="B61" s="13" t="s">
        <v>203</v>
      </c>
      <c r="H61" s="18"/>
      <c r="I61" s="18"/>
    </row>
    <row r="62" spans="1:9" ht="15.75" customHeight="1">
      <c r="A62" s="53"/>
      <c r="B62" s="12"/>
      <c r="C62" s="12" t="s">
        <v>164</v>
      </c>
      <c r="H62" s="18">
        <v>4842</v>
      </c>
      <c r="I62" s="18"/>
    </row>
    <row r="63" spans="1:9" ht="15.75" customHeight="1">
      <c r="A63" s="53"/>
      <c r="B63" s="12"/>
      <c r="C63" s="12" t="s">
        <v>165</v>
      </c>
      <c r="H63" s="18"/>
      <c r="I63" s="18">
        <v>67154</v>
      </c>
    </row>
    <row r="64" spans="1:9" ht="15.75" customHeight="1">
      <c r="A64" s="53"/>
      <c r="B64" s="13" t="s">
        <v>143</v>
      </c>
      <c r="H64" s="18"/>
      <c r="I64" s="18"/>
    </row>
    <row r="65" spans="1:9" ht="15.75" customHeight="1">
      <c r="A65" s="53"/>
      <c r="B65" s="12"/>
      <c r="C65" s="12" t="s">
        <v>105</v>
      </c>
      <c r="H65" s="18">
        <v>1884</v>
      </c>
      <c r="I65" s="18"/>
    </row>
    <row r="66" spans="1:9" ht="15.75" customHeight="1">
      <c r="A66" s="53"/>
      <c r="B66" s="12"/>
      <c r="C66" s="12" t="s">
        <v>165</v>
      </c>
      <c r="H66" s="18"/>
      <c r="I66" s="18">
        <v>11953</v>
      </c>
    </row>
    <row r="67" spans="1:9" ht="15.75" customHeight="1" thickBot="1">
      <c r="A67" s="53"/>
      <c r="B67" s="12" t="s">
        <v>204</v>
      </c>
      <c r="H67" s="34">
        <f>SUM(H58:H65)</f>
        <v>10598</v>
      </c>
      <c r="I67" s="34">
        <f>SUM(I58:I66)</f>
        <v>931764</v>
      </c>
    </row>
    <row r="68" spans="1:8" ht="15.75" customHeight="1">
      <c r="A68" s="53"/>
      <c r="B68" s="12"/>
      <c r="H68" s="28"/>
    </row>
    <row r="69" spans="1:2" ht="15.75" customHeight="1">
      <c r="A69" s="24"/>
      <c r="B69" s="53"/>
    </row>
    <row r="70" spans="1:9" ht="15.75" customHeight="1">
      <c r="A70" s="53"/>
      <c r="B70" s="12"/>
      <c r="E70" s="146" t="s">
        <v>217</v>
      </c>
      <c r="F70" s="147"/>
      <c r="G70" s="147"/>
      <c r="H70" s="147"/>
      <c r="I70" s="148"/>
    </row>
    <row r="71" spans="1:9" ht="15.75" customHeight="1">
      <c r="A71" s="53"/>
      <c r="B71" s="12"/>
      <c r="E71" s="107" t="s">
        <v>64</v>
      </c>
      <c r="F71" s="108" t="s">
        <v>7</v>
      </c>
      <c r="G71" s="114" t="s">
        <v>65</v>
      </c>
      <c r="H71" s="100" t="s">
        <v>63</v>
      </c>
      <c r="I71" s="100" t="s">
        <v>162</v>
      </c>
    </row>
    <row r="72" spans="1:9" ht="15.75" customHeight="1">
      <c r="A72" s="53"/>
      <c r="B72" s="12"/>
      <c r="E72" s="115" t="s">
        <v>59</v>
      </c>
      <c r="F72" s="100" t="s">
        <v>60</v>
      </c>
      <c r="G72" s="116" t="s">
        <v>50</v>
      </c>
      <c r="H72" s="101" t="s">
        <v>47</v>
      </c>
      <c r="I72" s="101" t="s">
        <v>163</v>
      </c>
    </row>
    <row r="73" spans="1:9" ht="15.75" customHeight="1">
      <c r="A73" s="53"/>
      <c r="B73" s="12"/>
      <c r="E73" s="117" t="s">
        <v>5</v>
      </c>
      <c r="F73" s="102" t="s">
        <v>5</v>
      </c>
      <c r="G73" s="118" t="s">
        <v>5</v>
      </c>
      <c r="H73" s="102" t="str">
        <f>G73</f>
        <v>RM'000</v>
      </c>
      <c r="I73" s="102" t="str">
        <f>H73</f>
        <v>RM'000</v>
      </c>
    </row>
    <row r="74" spans="1:9" ht="15.75" customHeight="1">
      <c r="A74" s="53"/>
      <c r="B74" s="25" t="s">
        <v>66</v>
      </c>
      <c r="E74" s="17"/>
      <c r="F74" s="18"/>
      <c r="G74" s="28"/>
      <c r="H74" s="18"/>
      <c r="I74" s="18"/>
    </row>
    <row r="75" spans="1:9" ht="15.75" customHeight="1">
      <c r="A75" s="53"/>
      <c r="B75" s="12" t="s">
        <v>68</v>
      </c>
      <c r="E75" s="17">
        <v>128651</v>
      </c>
      <c r="F75" s="32">
        <v>233615</v>
      </c>
      <c r="G75" s="28">
        <f>SUM(E75:F75)</f>
        <v>362266</v>
      </c>
      <c r="H75" s="18">
        <v>14951</v>
      </c>
      <c r="I75" s="18">
        <v>1017908</v>
      </c>
    </row>
    <row r="76" spans="1:9" ht="15.75" customHeight="1">
      <c r="A76" s="53"/>
      <c r="B76" s="12" t="s">
        <v>51</v>
      </c>
      <c r="E76" s="30">
        <v>0</v>
      </c>
      <c r="F76" s="33">
        <v>75257</v>
      </c>
      <c r="G76" s="26">
        <f>SUM(E76:F76)</f>
        <v>75257</v>
      </c>
      <c r="H76" s="68">
        <f>-7391-114</f>
        <v>-7505</v>
      </c>
      <c r="I76" s="68">
        <f>256483+1</f>
        <v>256484</v>
      </c>
    </row>
    <row r="77" spans="1:9" ht="15.75" customHeight="1">
      <c r="A77" s="53"/>
      <c r="B77" s="12" t="s">
        <v>50</v>
      </c>
      <c r="E77" s="17">
        <f>SUM(E75:E76)</f>
        <v>128651</v>
      </c>
      <c r="F77" s="18">
        <f>SUM(F75:F76)</f>
        <v>308872</v>
      </c>
      <c r="G77" s="28">
        <f>SUM(G75:G76)</f>
        <v>437523</v>
      </c>
      <c r="H77" s="18">
        <f>SUM(H75:H76)</f>
        <v>7446</v>
      </c>
      <c r="I77" s="18">
        <f>SUM(I75:I76)</f>
        <v>1274392</v>
      </c>
    </row>
    <row r="78" spans="1:9" ht="15.75" customHeight="1">
      <c r="A78" s="53"/>
      <c r="B78" s="12" t="s">
        <v>61</v>
      </c>
      <c r="E78" s="17">
        <f>-E77</f>
        <v>-128651</v>
      </c>
      <c r="F78" s="38" t="s">
        <v>23</v>
      </c>
      <c r="G78" s="28">
        <f>SUM(E78:F78)</f>
        <v>-128651</v>
      </c>
      <c r="H78" s="18">
        <f>+H57</f>
        <v>-384</v>
      </c>
      <c r="I78" s="68">
        <f>+I57</f>
        <v>-421735</v>
      </c>
    </row>
    <row r="79" spans="1:9" ht="15.75" customHeight="1" thickBot="1">
      <c r="A79" s="53"/>
      <c r="B79" s="12" t="s">
        <v>62</v>
      </c>
      <c r="E79" s="39" t="s">
        <v>23</v>
      </c>
      <c r="F79" s="34">
        <f>SUM(F77:F78)</f>
        <v>308872</v>
      </c>
      <c r="G79" s="27">
        <f>SUM(G77:G78)</f>
        <v>308872</v>
      </c>
      <c r="H79" s="83">
        <f>SUM(H77:H78)</f>
        <v>7062</v>
      </c>
      <c r="I79" s="35">
        <f>SUM(I77:I78)</f>
        <v>852657</v>
      </c>
    </row>
    <row r="80" spans="1:9" ht="15.75" customHeight="1">
      <c r="A80" s="53"/>
      <c r="B80" s="12" t="s">
        <v>202</v>
      </c>
      <c r="H80" s="17">
        <f>+H59</f>
        <v>-4583</v>
      </c>
      <c r="I80" s="18"/>
    </row>
    <row r="81" spans="1:9" ht="15.75" customHeight="1">
      <c r="A81" s="53"/>
      <c r="B81" s="12" t="s">
        <v>192</v>
      </c>
      <c r="H81" s="17">
        <f>+H60</f>
        <v>1393</v>
      </c>
      <c r="I81" s="18"/>
    </row>
    <row r="82" spans="1:9" ht="15.75" customHeight="1">
      <c r="A82" s="53"/>
      <c r="B82" s="13" t="s">
        <v>203</v>
      </c>
      <c r="H82" s="18"/>
      <c r="I82" s="18"/>
    </row>
    <row r="83" spans="1:9" ht="15.75" customHeight="1">
      <c r="A83" s="53"/>
      <c r="B83" s="12"/>
      <c r="C83" s="12" t="s">
        <v>164</v>
      </c>
      <c r="H83" s="18">
        <f>+H62</f>
        <v>4842</v>
      </c>
      <c r="I83" s="18"/>
    </row>
    <row r="84" spans="1:9" ht="15.75" customHeight="1">
      <c r="A84" s="53"/>
      <c r="B84" s="12"/>
      <c r="C84" s="12" t="s">
        <v>165</v>
      </c>
      <c r="H84" s="18"/>
      <c r="I84" s="18">
        <f>+I63</f>
        <v>67154</v>
      </c>
    </row>
    <row r="85" spans="1:9" ht="15.75" customHeight="1">
      <c r="A85" s="53"/>
      <c r="B85" s="13" t="s">
        <v>143</v>
      </c>
      <c r="H85" s="18"/>
      <c r="I85" s="18"/>
    </row>
    <row r="86" spans="1:9" ht="15.75" customHeight="1">
      <c r="A86" s="53"/>
      <c r="B86" s="12"/>
      <c r="C86" s="12" t="s">
        <v>105</v>
      </c>
      <c r="H86" s="18">
        <f>+H65</f>
        <v>1884</v>
      </c>
      <c r="I86" s="18"/>
    </row>
    <row r="87" spans="1:9" ht="15.75" customHeight="1">
      <c r="A87" s="53"/>
      <c r="B87" s="12"/>
      <c r="C87" s="12" t="s">
        <v>165</v>
      </c>
      <c r="H87" s="68"/>
      <c r="I87" s="18">
        <f>+I66</f>
        <v>11953</v>
      </c>
    </row>
    <row r="88" spans="1:9" ht="15.75" customHeight="1" thickBot="1">
      <c r="A88" s="53"/>
      <c r="B88" s="12" t="s">
        <v>204</v>
      </c>
      <c r="H88" s="34">
        <f>SUM(H79:H87)</f>
        <v>10598</v>
      </c>
      <c r="I88" s="34">
        <f>SUM(I79:I87)</f>
        <v>931764</v>
      </c>
    </row>
    <row r="89" spans="1:8" ht="15.75" customHeight="1">
      <c r="A89" s="53"/>
      <c r="B89" s="12"/>
      <c r="H89" s="28"/>
    </row>
    <row r="90" spans="1:8" ht="15.75" customHeight="1">
      <c r="A90" s="53"/>
      <c r="B90" s="12"/>
      <c r="G90" s="28"/>
      <c r="H90" s="28"/>
    </row>
    <row r="91" spans="1:2" ht="15.75" customHeight="1">
      <c r="A91" s="24" t="s">
        <v>17</v>
      </c>
      <c r="B91" s="53" t="s">
        <v>127</v>
      </c>
    </row>
    <row r="92" spans="1:8" ht="15.75" customHeight="1">
      <c r="A92" s="53"/>
      <c r="B92" s="56"/>
      <c r="C92" s="28"/>
      <c r="D92" s="28"/>
      <c r="E92" s="28"/>
      <c r="F92" s="55"/>
      <c r="G92" s="28"/>
      <c r="H92" s="55"/>
    </row>
    <row r="93" spans="1:8" ht="15.75" customHeight="1">
      <c r="A93" s="53"/>
      <c r="B93" s="56"/>
      <c r="C93" s="28"/>
      <c r="D93" s="28"/>
      <c r="E93" s="28"/>
      <c r="F93" s="55"/>
      <c r="G93" s="28"/>
      <c r="H93" s="55"/>
    </row>
    <row r="94" spans="1:8" ht="15.75" customHeight="1">
      <c r="A94" s="53"/>
      <c r="B94" s="56"/>
      <c r="C94" s="28"/>
      <c r="D94" s="28"/>
      <c r="E94" s="28"/>
      <c r="F94" s="55"/>
      <c r="G94" s="28"/>
      <c r="H94" s="55"/>
    </row>
    <row r="95" spans="1:8" ht="15.75" customHeight="1">
      <c r="A95" s="24" t="s">
        <v>18</v>
      </c>
      <c r="B95" s="53" t="s">
        <v>128</v>
      </c>
      <c r="C95" s="28"/>
      <c r="D95" s="28"/>
      <c r="E95" s="28"/>
      <c r="F95" s="55"/>
      <c r="G95" s="71"/>
      <c r="H95" s="28"/>
    </row>
    <row r="96" spans="1:8" ht="15.75" customHeight="1">
      <c r="A96" s="53"/>
      <c r="B96" s="70"/>
      <c r="C96" s="28"/>
      <c r="D96" s="28"/>
      <c r="E96" s="28"/>
      <c r="F96" s="55"/>
      <c r="G96" s="71"/>
      <c r="H96" s="28"/>
    </row>
    <row r="97" spans="1:8" ht="15.75" customHeight="1">
      <c r="A97" s="53"/>
      <c r="B97" s="70"/>
      <c r="C97" s="28"/>
      <c r="D97" s="28"/>
      <c r="E97" s="28"/>
      <c r="F97" s="55"/>
      <c r="G97" s="71"/>
      <c r="H97" s="28"/>
    </row>
    <row r="98" spans="1:8" ht="15.75" customHeight="1">
      <c r="A98" s="24" t="s">
        <v>19</v>
      </c>
      <c r="B98" s="13" t="s">
        <v>129</v>
      </c>
      <c r="C98" s="28"/>
      <c r="D98" s="28"/>
      <c r="E98" s="28"/>
      <c r="F98" s="55"/>
      <c r="G98" s="71"/>
      <c r="H98" s="28"/>
    </row>
    <row r="99" spans="1:8" ht="15.75" customHeight="1">
      <c r="A99" s="53"/>
      <c r="B99" s="70"/>
      <c r="C99" s="28"/>
      <c r="D99" s="28"/>
      <c r="E99" s="28"/>
      <c r="F99" s="55"/>
      <c r="G99" s="71"/>
      <c r="H99" s="28"/>
    </row>
    <row r="100" spans="1:8" ht="15.75" customHeight="1">
      <c r="A100" s="53"/>
      <c r="B100" s="70"/>
      <c r="C100" s="28"/>
      <c r="D100" s="28"/>
      <c r="E100" s="28"/>
      <c r="F100" s="55"/>
      <c r="G100" s="71"/>
      <c r="H100" s="28"/>
    </row>
    <row r="101" spans="1:2" ht="15.75" customHeight="1">
      <c r="A101" s="24" t="s">
        <v>20</v>
      </c>
      <c r="B101" s="13" t="s">
        <v>218</v>
      </c>
    </row>
    <row r="102" spans="1:9" ht="15.75" customHeight="1">
      <c r="A102" s="24"/>
      <c r="B102" s="13"/>
      <c r="H102" s="55"/>
      <c r="I102" s="73" t="s">
        <v>5</v>
      </c>
    </row>
    <row r="103" spans="1:9" ht="15.75" customHeight="1" thickBot="1">
      <c r="A103" s="53"/>
      <c r="B103" s="37" t="s">
        <v>42</v>
      </c>
      <c r="C103" s="13"/>
      <c r="H103" s="28"/>
      <c r="I103" s="78">
        <v>103021</v>
      </c>
    </row>
    <row r="104" spans="1:8" ht="15.75" customHeight="1">
      <c r="A104" s="53"/>
      <c r="B104" s="70"/>
      <c r="C104" s="28"/>
      <c r="D104" s="28"/>
      <c r="E104" s="28"/>
      <c r="F104" s="55"/>
      <c r="G104" s="71"/>
      <c r="H104" s="28"/>
    </row>
    <row r="105" spans="1:8" ht="15.75" customHeight="1">
      <c r="A105" s="53"/>
      <c r="B105" s="70" t="s">
        <v>219</v>
      </c>
      <c r="C105" s="28"/>
      <c r="D105" s="28"/>
      <c r="E105" s="28"/>
      <c r="F105" s="55"/>
      <c r="G105" s="71"/>
      <c r="H105" s="28"/>
    </row>
    <row r="106" spans="1:8" ht="15.75" customHeight="1">
      <c r="A106" s="53"/>
      <c r="B106" s="70"/>
      <c r="C106" s="28"/>
      <c r="D106" s="28"/>
      <c r="E106" s="28"/>
      <c r="F106" s="55"/>
      <c r="G106" s="71"/>
      <c r="H106" s="28"/>
    </row>
    <row r="107" spans="1:8" ht="15.75" customHeight="1">
      <c r="A107" s="24" t="s">
        <v>21</v>
      </c>
      <c r="B107" s="72" t="s">
        <v>119</v>
      </c>
      <c r="C107" s="28"/>
      <c r="D107" s="28"/>
      <c r="E107" s="28"/>
      <c r="F107" s="55"/>
      <c r="G107" s="71"/>
      <c r="H107" s="28"/>
    </row>
    <row r="108" spans="1:8" ht="15.75" customHeight="1">
      <c r="A108" s="24"/>
      <c r="B108" s="72"/>
      <c r="C108" s="28"/>
      <c r="D108" s="28"/>
      <c r="E108" s="28"/>
      <c r="F108" s="55"/>
      <c r="G108" s="71"/>
      <c r="H108" s="28"/>
    </row>
    <row r="109" spans="1:8" ht="15.75" customHeight="1">
      <c r="A109" s="24"/>
      <c r="B109" s="72"/>
      <c r="C109" s="28"/>
      <c r="D109" s="28"/>
      <c r="E109" s="28"/>
      <c r="F109" s="55"/>
      <c r="G109" s="71"/>
      <c r="H109" s="28"/>
    </row>
    <row r="110" spans="1:8" ht="15.75" customHeight="1">
      <c r="A110" s="24"/>
      <c r="B110" s="72"/>
      <c r="C110" s="28"/>
      <c r="D110" s="28"/>
      <c r="E110" s="28"/>
      <c r="F110" s="55"/>
      <c r="G110" s="71"/>
      <c r="H110" s="28"/>
    </row>
    <row r="111" spans="1:8" ht="15.75" customHeight="1">
      <c r="A111" s="24"/>
      <c r="B111" s="72"/>
      <c r="C111" s="28"/>
      <c r="D111" s="28"/>
      <c r="E111" s="28"/>
      <c r="F111" s="55"/>
      <c r="G111" s="71"/>
      <c r="H111" s="28"/>
    </row>
    <row r="112" spans="1:8" ht="15.75" customHeight="1">
      <c r="A112" s="24" t="s">
        <v>41</v>
      </c>
      <c r="B112" s="72" t="s">
        <v>118</v>
      </c>
      <c r="C112" s="77"/>
      <c r="D112" s="28"/>
      <c r="E112" s="28"/>
      <c r="F112" s="55"/>
      <c r="G112" s="71"/>
      <c r="H112" s="28"/>
    </row>
    <row r="113" spans="1:8" ht="15.75" customHeight="1">
      <c r="A113" s="24"/>
      <c r="B113" s="72"/>
      <c r="C113" s="77"/>
      <c r="D113" s="28"/>
      <c r="E113" s="28"/>
      <c r="F113" s="55"/>
      <c r="G113" s="71"/>
      <c r="H113" s="28"/>
    </row>
    <row r="114" spans="1:8" ht="15.75" customHeight="1">
      <c r="A114" s="24"/>
      <c r="B114" s="72"/>
      <c r="C114" s="77"/>
      <c r="D114" s="28"/>
      <c r="E114" s="28"/>
      <c r="F114" s="55"/>
      <c r="G114" s="71"/>
      <c r="H114" s="28"/>
    </row>
    <row r="115" spans="1:8" ht="15.75" customHeight="1">
      <c r="A115" s="24"/>
      <c r="B115" s="72"/>
      <c r="C115" s="77"/>
      <c r="D115" s="28"/>
      <c r="E115" s="28"/>
      <c r="F115" s="55"/>
      <c r="G115" s="71"/>
      <c r="H115" s="28"/>
    </row>
    <row r="116" spans="1:8" ht="15.75" customHeight="1">
      <c r="A116" s="24"/>
      <c r="B116" s="72"/>
      <c r="C116" s="77"/>
      <c r="D116" s="28"/>
      <c r="E116" s="28"/>
      <c r="F116" s="55"/>
      <c r="G116" s="71"/>
      <c r="H116" s="28"/>
    </row>
    <row r="117" spans="1:8" ht="15.75" customHeight="1">
      <c r="A117" s="24" t="s">
        <v>43</v>
      </c>
      <c r="B117" s="72" t="s">
        <v>193</v>
      </c>
      <c r="C117" s="28"/>
      <c r="D117" s="28"/>
      <c r="E117" s="28"/>
      <c r="F117" s="55"/>
      <c r="G117" s="71"/>
      <c r="H117" s="28"/>
    </row>
    <row r="118" spans="1:8" ht="15.75" customHeight="1">
      <c r="A118" s="24"/>
      <c r="B118" s="72"/>
      <c r="C118" s="28"/>
      <c r="D118" s="28"/>
      <c r="E118" s="28"/>
      <c r="F118" s="55"/>
      <c r="G118" s="71"/>
      <c r="H118" s="28"/>
    </row>
    <row r="119" spans="1:8" ht="15.75" customHeight="1">
      <c r="A119" s="24"/>
      <c r="B119" s="72"/>
      <c r="C119" s="28"/>
      <c r="D119" s="28"/>
      <c r="E119" s="28"/>
      <c r="F119" s="55"/>
      <c r="G119" s="71"/>
      <c r="H119" s="28"/>
    </row>
    <row r="120" spans="1:8" ht="15.75" customHeight="1">
      <c r="A120" s="24" t="s">
        <v>44</v>
      </c>
      <c r="B120" s="72" t="s">
        <v>106</v>
      </c>
      <c r="C120" s="28"/>
      <c r="D120" s="28"/>
      <c r="E120" s="28"/>
      <c r="F120" s="55"/>
      <c r="G120" s="71"/>
      <c r="H120" s="28"/>
    </row>
    <row r="121" spans="1:3" ht="15.75" customHeight="1">
      <c r="A121" s="53"/>
      <c r="C121" s="13"/>
    </row>
    <row r="122" spans="1:3" ht="15.75" customHeight="1">
      <c r="A122" s="53"/>
      <c r="C122" s="13"/>
    </row>
    <row r="123" spans="1:3" ht="15.75" customHeight="1">
      <c r="A123" s="24" t="s">
        <v>46</v>
      </c>
      <c r="B123" s="53" t="s">
        <v>107</v>
      </c>
      <c r="C123" s="13"/>
    </row>
    <row r="124" spans="1:9" ht="15.75" customHeight="1">
      <c r="A124" s="53"/>
      <c r="C124" s="13"/>
      <c r="G124" s="44"/>
      <c r="H124" s="100" t="s">
        <v>108</v>
      </c>
      <c r="I124" s="132" t="s">
        <v>114</v>
      </c>
    </row>
    <row r="125" spans="1:9" ht="15.75" customHeight="1">
      <c r="A125" s="53"/>
      <c r="C125" s="13"/>
      <c r="G125" s="44"/>
      <c r="H125" s="101" t="s">
        <v>4</v>
      </c>
      <c r="I125" s="133" t="s">
        <v>109</v>
      </c>
    </row>
    <row r="126" spans="1:9" ht="15.75" customHeight="1">
      <c r="A126" s="53"/>
      <c r="C126" s="13"/>
      <c r="G126" s="131"/>
      <c r="H126" s="94" t="s">
        <v>220</v>
      </c>
      <c r="I126" s="94" t="str">
        <f>+H126</f>
        <v>30-06-03</v>
      </c>
    </row>
    <row r="127" spans="1:9" ht="15.75" customHeight="1">
      <c r="A127" s="53"/>
      <c r="C127" s="13"/>
      <c r="G127" s="44"/>
      <c r="H127" s="102" t="s">
        <v>5</v>
      </c>
      <c r="I127" s="134" t="s">
        <v>5</v>
      </c>
    </row>
    <row r="128" spans="1:9" ht="15.75" customHeight="1">
      <c r="A128" s="53"/>
      <c r="B128" s="37" t="s">
        <v>110</v>
      </c>
      <c r="C128" s="13"/>
      <c r="G128" s="44"/>
      <c r="H128" s="47"/>
      <c r="I128" s="135"/>
    </row>
    <row r="129" spans="1:9" ht="15.75" customHeight="1">
      <c r="A129" s="53"/>
      <c r="B129" s="37"/>
      <c r="C129" s="37" t="s">
        <v>145</v>
      </c>
      <c r="G129" s="44"/>
      <c r="H129" s="46">
        <v>1584</v>
      </c>
      <c r="I129" s="46">
        <v>2767</v>
      </c>
    </row>
    <row r="130" spans="1:9" ht="15.75" customHeight="1">
      <c r="A130" s="53"/>
      <c r="B130" s="37"/>
      <c r="C130" s="37" t="s">
        <v>146</v>
      </c>
      <c r="G130" s="44"/>
      <c r="H130" s="46"/>
      <c r="I130" s="46"/>
    </row>
    <row r="131" spans="1:9" ht="15.75" customHeight="1">
      <c r="A131" s="53"/>
      <c r="B131" s="37"/>
      <c r="C131" s="13"/>
      <c r="G131" s="44"/>
      <c r="H131" s="46"/>
      <c r="I131" s="46"/>
    </row>
    <row r="132" spans="1:9" ht="15.75" customHeight="1">
      <c r="A132" s="53"/>
      <c r="B132" s="37" t="s">
        <v>147</v>
      </c>
      <c r="C132" s="13"/>
      <c r="G132" s="44"/>
      <c r="H132" s="46">
        <v>624</v>
      </c>
      <c r="I132" s="46">
        <v>819</v>
      </c>
    </row>
    <row r="133" spans="1:9" ht="15.75" customHeight="1">
      <c r="A133" s="53"/>
      <c r="B133" s="37"/>
      <c r="C133" s="13"/>
      <c r="G133" s="44"/>
      <c r="H133" s="45">
        <f>SUM(H128:H132)</f>
        <v>2208</v>
      </c>
      <c r="I133" s="136">
        <f>SUM(I128:I132)</f>
        <v>3586</v>
      </c>
    </row>
    <row r="134" spans="1:8" ht="15.75" customHeight="1">
      <c r="A134" s="53"/>
      <c r="B134" s="37"/>
      <c r="C134" s="13"/>
      <c r="G134" s="40"/>
      <c r="H134" s="40"/>
    </row>
    <row r="135" spans="1:8" ht="15.75" customHeight="1">
      <c r="A135" s="53"/>
      <c r="B135" s="37"/>
      <c r="C135" s="13"/>
      <c r="E135" s="80"/>
      <c r="F135" s="28"/>
      <c r="G135" s="44"/>
      <c r="H135" s="44"/>
    </row>
    <row r="136" spans="1:8" s="28" customFormat="1" ht="15.75" customHeight="1">
      <c r="A136" s="72"/>
      <c r="B136" s="70"/>
      <c r="C136" s="77"/>
      <c r="E136" s="127"/>
      <c r="F136" s="71"/>
      <c r="G136" s="44"/>
      <c r="H136" s="44"/>
    </row>
    <row r="137" spans="1:8" ht="15.75" customHeight="1">
      <c r="A137" s="24" t="s">
        <v>52</v>
      </c>
      <c r="B137" s="8" t="s">
        <v>81</v>
      </c>
      <c r="C137" s="13"/>
      <c r="G137" s="40"/>
      <c r="H137" s="40"/>
    </row>
    <row r="138" spans="1:3" ht="15.75" customHeight="1">
      <c r="A138" s="53"/>
      <c r="B138" s="37"/>
      <c r="C138" s="13"/>
    </row>
    <row r="139" spans="1:3" ht="15.75" customHeight="1">
      <c r="A139" s="53"/>
      <c r="B139" s="37"/>
      <c r="C139" s="13"/>
    </row>
    <row r="140" spans="1:3" ht="15.75" customHeight="1">
      <c r="A140" s="24" t="s">
        <v>53</v>
      </c>
      <c r="B140" s="8" t="s">
        <v>111</v>
      </c>
      <c r="C140" s="13"/>
    </row>
    <row r="141" spans="1:9" s="92" customFormat="1" ht="15.75">
      <c r="A141" s="123"/>
      <c r="B141" s="124"/>
      <c r="C141" s="93"/>
      <c r="H141" s="137"/>
      <c r="I141" s="125" t="s">
        <v>136</v>
      </c>
    </row>
    <row r="142" spans="1:9" s="92" customFormat="1" ht="15.75">
      <c r="A142" s="123"/>
      <c r="B142" s="124"/>
      <c r="C142" s="93"/>
      <c r="H142" s="138"/>
      <c r="I142" s="129" t="s">
        <v>220</v>
      </c>
    </row>
    <row r="143" spans="1:9" s="92" customFormat="1" ht="15.75">
      <c r="A143" s="123"/>
      <c r="B143" s="124"/>
      <c r="C143" s="93"/>
      <c r="H143" s="137"/>
      <c r="I143" s="126" t="s">
        <v>5</v>
      </c>
    </row>
    <row r="144" spans="1:21" s="4" customFormat="1" ht="15.75" customHeight="1">
      <c r="A144" s="8"/>
      <c r="B144" s="7" t="s">
        <v>70</v>
      </c>
      <c r="H144" s="28"/>
      <c r="I144" s="35">
        <v>3208</v>
      </c>
      <c r="J144" s="12"/>
      <c r="K144" s="12"/>
      <c r="L144" s="12"/>
      <c r="M144" s="12"/>
      <c r="N144" s="12"/>
      <c r="O144" s="12"/>
      <c r="P144" s="12"/>
      <c r="Q144" s="12"/>
      <c r="R144" s="12"/>
      <c r="S144" s="12"/>
      <c r="T144" s="12"/>
      <c r="U144" s="12"/>
    </row>
    <row r="145" spans="1:21" s="4" customFormat="1" ht="15.75" customHeight="1">
      <c r="A145" s="8"/>
      <c r="B145" s="7" t="s">
        <v>72</v>
      </c>
      <c r="H145" s="28"/>
      <c r="I145" s="68">
        <v>-3075</v>
      </c>
      <c r="J145" s="12"/>
      <c r="K145" s="12"/>
      <c r="L145" s="12"/>
      <c r="M145" s="12"/>
      <c r="N145" s="12"/>
      <c r="O145" s="12"/>
      <c r="P145" s="12"/>
      <c r="Q145" s="12"/>
      <c r="R145" s="12"/>
      <c r="S145" s="12"/>
      <c r="T145" s="12"/>
      <c r="U145" s="12"/>
    </row>
    <row r="146" spans="1:21" s="4" customFormat="1" ht="15.75" customHeight="1" thickBot="1">
      <c r="A146" s="8"/>
      <c r="B146" s="7" t="s">
        <v>71</v>
      </c>
      <c r="H146" s="28"/>
      <c r="I146" s="34">
        <f>I145+I144</f>
        <v>133</v>
      </c>
      <c r="J146" s="12"/>
      <c r="K146" s="12"/>
      <c r="L146" s="12"/>
      <c r="M146" s="12"/>
      <c r="N146" s="12"/>
      <c r="O146" s="12"/>
      <c r="P146" s="12"/>
      <c r="Q146" s="12"/>
      <c r="R146" s="12"/>
      <c r="S146" s="12"/>
      <c r="T146" s="12"/>
      <c r="U146" s="12"/>
    </row>
    <row r="147" spans="1:21" s="4" customFormat="1" ht="15.75" customHeight="1">
      <c r="A147" s="8"/>
      <c r="H147" s="28"/>
      <c r="I147" s="18"/>
      <c r="J147" s="12"/>
      <c r="K147" s="12"/>
      <c r="L147" s="12"/>
      <c r="M147" s="12"/>
      <c r="N147" s="12"/>
      <c r="O147" s="12"/>
      <c r="P147" s="12"/>
      <c r="Q147" s="12"/>
      <c r="R147" s="12"/>
      <c r="S147" s="12"/>
      <c r="T147" s="12"/>
      <c r="U147" s="12"/>
    </row>
    <row r="148" spans="1:21" s="4" customFormat="1" ht="15.75" customHeight="1">
      <c r="A148" s="8"/>
      <c r="B148" s="2"/>
      <c r="H148" s="28"/>
      <c r="I148" s="68">
        <v>93</v>
      </c>
      <c r="J148" s="28"/>
      <c r="K148" s="28"/>
      <c r="L148" s="87"/>
      <c r="M148" s="28"/>
      <c r="N148" s="28"/>
      <c r="O148" s="12"/>
      <c r="P148" s="83" t="s">
        <v>115</v>
      </c>
      <c r="Q148" s="84"/>
      <c r="R148" s="84">
        <v>5685</v>
      </c>
      <c r="S148" s="85">
        <v>0.585</v>
      </c>
      <c r="T148" s="86">
        <f>+R148*S148</f>
        <v>3325.725</v>
      </c>
      <c r="U148" s="12"/>
    </row>
    <row r="149" spans="1:21" s="4" customFormat="1" ht="15.75" customHeight="1">
      <c r="A149" s="8"/>
      <c r="B149" s="2"/>
      <c r="H149" s="28"/>
      <c r="I149" s="12"/>
      <c r="J149" s="28"/>
      <c r="K149" s="28"/>
      <c r="L149" s="87"/>
      <c r="M149" s="28"/>
      <c r="N149" s="28"/>
      <c r="O149" s="12"/>
      <c r="P149" s="17" t="s">
        <v>116</v>
      </c>
      <c r="Q149" s="28"/>
      <c r="R149" s="28">
        <v>95000</v>
      </c>
      <c r="S149" s="87">
        <v>0.94</v>
      </c>
      <c r="T149" s="74">
        <f>+R149*S149</f>
        <v>89300</v>
      </c>
      <c r="U149" s="12"/>
    </row>
    <row r="150" spans="1:21" s="4" customFormat="1" ht="15.75" customHeight="1">
      <c r="A150" s="9" t="s">
        <v>137</v>
      </c>
      <c r="B150" s="3" t="s">
        <v>24</v>
      </c>
      <c r="H150" s="28"/>
      <c r="I150" s="12"/>
      <c r="J150" s="28"/>
      <c r="K150" s="28"/>
      <c r="L150" s="28"/>
      <c r="M150" s="28"/>
      <c r="N150" s="28"/>
      <c r="O150" s="12"/>
      <c r="P150" s="30"/>
      <c r="Q150" s="26"/>
      <c r="R150" s="26"/>
      <c r="S150" s="26"/>
      <c r="T150" s="88">
        <f>SUM(T148:T149)</f>
        <v>92625.725</v>
      </c>
      <c r="U150" s="12"/>
    </row>
    <row r="151" spans="1:21" s="4" customFormat="1" ht="15.75" customHeight="1">
      <c r="A151" s="8"/>
      <c r="B151" s="2"/>
      <c r="H151" s="28"/>
      <c r="I151" s="12"/>
      <c r="J151" s="12"/>
      <c r="K151" s="12"/>
      <c r="L151" s="12"/>
      <c r="M151" s="12"/>
      <c r="N151" s="12"/>
      <c r="O151" s="12"/>
      <c r="P151" s="12"/>
      <c r="Q151" s="12"/>
      <c r="R151" s="12"/>
      <c r="S151" s="12"/>
      <c r="T151" s="12"/>
      <c r="U151" s="12"/>
    </row>
    <row r="152" spans="1:21" s="4" customFormat="1" ht="15.75" customHeight="1">
      <c r="A152" s="8"/>
      <c r="B152" s="2"/>
      <c r="H152" s="28"/>
      <c r="I152" s="12"/>
      <c r="J152" s="12"/>
      <c r="K152" s="12"/>
      <c r="L152" s="12"/>
      <c r="M152" s="12"/>
      <c r="N152" s="12"/>
      <c r="O152" s="12"/>
      <c r="P152" s="12"/>
      <c r="Q152" s="12"/>
      <c r="R152" s="12"/>
      <c r="S152" s="12"/>
      <c r="T152" s="12"/>
      <c r="U152" s="12"/>
    </row>
    <row r="153" spans="1:21" s="4" customFormat="1" ht="15.75" customHeight="1">
      <c r="A153" s="9" t="s">
        <v>138</v>
      </c>
      <c r="B153" s="36" t="s">
        <v>112</v>
      </c>
      <c r="H153" s="28"/>
      <c r="I153" s="12"/>
      <c r="J153" s="12"/>
      <c r="K153" s="12"/>
      <c r="L153" s="12"/>
      <c r="M153" s="12"/>
      <c r="N153" s="12"/>
      <c r="O153" s="12"/>
      <c r="P153" s="12"/>
      <c r="Q153" s="12"/>
      <c r="R153" s="12"/>
      <c r="S153" s="12"/>
      <c r="T153" s="12"/>
      <c r="U153" s="12"/>
    </row>
    <row r="154" spans="1:9" ht="15.75" customHeight="1">
      <c r="A154" s="53"/>
      <c r="F154" s="56"/>
      <c r="G154" s="146" t="s">
        <v>25</v>
      </c>
      <c r="H154" s="147"/>
      <c r="I154" s="119"/>
    </row>
    <row r="155" spans="1:9" ht="15.75" customHeight="1">
      <c r="A155" s="53"/>
      <c r="F155" s="56"/>
      <c r="G155" s="120" t="s">
        <v>26</v>
      </c>
      <c r="H155" s="107" t="s">
        <v>27</v>
      </c>
      <c r="I155" s="102" t="s">
        <v>5</v>
      </c>
    </row>
    <row r="156" spans="1:9" ht="15.75" customHeight="1">
      <c r="A156" s="53"/>
      <c r="B156" s="29" t="s">
        <v>6</v>
      </c>
      <c r="C156" s="12" t="s">
        <v>28</v>
      </c>
      <c r="D156" s="15"/>
      <c r="F156" s="56"/>
      <c r="G156" s="76"/>
      <c r="H156" s="83"/>
      <c r="I156" s="18"/>
    </row>
    <row r="157" spans="1:9" ht="15.75" customHeight="1">
      <c r="A157" s="53"/>
      <c r="B157" s="12"/>
      <c r="C157" s="12" t="s">
        <v>29</v>
      </c>
      <c r="D157" s="15"/>
      <c r="F157" s="56"/>
      <c r="G157" s="16" t="s">
        <v>30</v>
      </c>
      <c r="H157" s="17">
        <f>+I157</f>
        <v>11665</v>
      </c>
      <c r="I157" s="18">
        <f>13680-2015</f>
        <v>11665</v>
      </c>
    </row>
    <row r="158" spans="1:9" ht="15.75" customHeight="1">
      <c r="A158" s="53"/>
      <c r="B158" s="12"/>
      <c r="D158" s="15"/>
      <c r="F158" s="56"/>
      <c r="G158" s="16" t="s">
        <v>36</v>
      </c>
      <c r="H158" s="17">
        <v>304</v>
      </c>
      <c r="I158" s="18">
        <f>+H158*3.8</f>
        <v>1155.2</v>
      </c>
    </row>
    <row r="159" spans="1:9" ht="15.75" customHeight="1">
      <c r="A159" s="53"/>
      <c r="B159" s="12"/>
      <c r="D159" s="15"/>
      <c r="F159" s="56"/>
      <c r="G159" s="16" t="s">
        <v>31</v>
      </c>
      <c r="H159" s="17">
        <v>1473</v>
      </c>
      <c r="I159" s="23">
        <f>+H159*0.5843</f>
        <v>860.6739000000001</v>
      </c>
    </row>
    <row r="160" spans="1:9" ht="15.75" customHeight="1">
      <c r="A160" s="53"/>
      <c r="B160" s="12"/>
      <c r="D160" s="15"/>
      <c r="F160" s="56"/>
      <c r="G160" s="54" t="s">
        <v>32</v>
      </c>
      <c r="H160" s="21">
        <f>SUM(H157:H159)</f>
        <v>13442</v>
      </c>
      <c r="I160" s="22">
        <f>SUM(I157:I159)</f>
        <v>13680.8739</v>
      </c>
    </row>
    <row r="161" spans="1:9" ht="15.75" customHeight="1">
      <c r="A161" s="53"/>
      <c r="B161" s="12"/>
      <c r="D161" s="15"/>
      <c r="F161" s="56"/>
      <c r="G161" s="16"/>
      <c r="H161" s="17"/>
      <c r="I161" s="18"/>
    </row>
    <row r="162" spans="1:9" ht="15.75" customHeight="1">
      <c r="A162" s="53"/>
      <c r="B162" s="12"/>
      <c r="C162" s="12" t="s">
        <v>33</v>
      </c>
      <c r="F162" s="56"/>
      <c r="G162" s="16" t="s">
        <v>30</v>
      </c>
      <c r="H162" s="17">
        <f>+I162</f>
        <v>116200</v>
      </c>
      <c r="I162" s="18">
        <f>102899+32092-5301-13490</f>
        <v>116200</v>
      </c>
    </row>
    <row r="163" spans="1:9" ht="15.75" customHeight="1">
      <c r="A163" s="53"/>
      <c r="B163" s="12"/>
      <c r="F163" s="56"/>
      <c r="G163" s="16" t="s">
        <v>36</v>
      </c>
      <c r="H163" s="17">
        <v>3550</v>
      </c>
      <c r="I163" s="23">
        <f>+H163*3.8</f>
        <v>13490</v>
      </c>
    </row>
    <row r="164" spans="1:9" ht="15.75" customHeight="1">
      <c r="A164" s="53"/>
      <c r="B164" s="12"/>
      <c r="D164" s="15"/>
      <c r="F164" s="56"/>
      <c r="G164" s="16" t="s">
        <v>34</v>
      </c>
      <c r="H164" s="17">
        <v>2450</v>
      </c>
      <c r="I164" s="23">
        <f>+H164*2.1635</f>
        <v>5300.575</v>
      </c>
    </row>
    <row r="165" spans="1:9" ht="15.75" customHeight="1">
      <c r="A165" s="53"/>
      <c r="B165" s="12"/>
      <c r="D165" s="15"/>
      <c r="F165" s="56"/>
      <c r="G165" s="54" t="s">
        <v>32</v>
      </c>
      <c r="H165" s="21">
        <f>SUM(H162:H164)</f>
        <v>122200</v>
      </c>
      <c r="I165" s="22">
        <f>SUM(I162:I164)</f>
        <v>134990.575</v>
      </c>
    </row>
    <row r="166" spans="1:9" ht="15.75" customHeight="1">
      <c r="A166" s="53"/>
      <c r="B166" s="12"/>
      <c r="D166" s="15"/>
      <c r="F166" s="56"/>
      <c r="G166" s="16"/>
      <c r="H166" s="17"/>
      <c r="I166" s="35"/>
    </row>
    <row r="167" spans="1:9" ht="15.75" customHeight="1">
      <c r="A167" s="53"/>
      <c r="B167" s="12" t="s">
        <v>8</v>
      </c>
      <c r="C167" s="12" t="s">
        <v>69</v>
      </c>
      <c r="D167" s="15"/>
      <c r="F167" s="56"/>
      <c r="G167" s="16" t="s">
        <v>30</v>
      </c>
      <c r="H167" s="17">
        <v>11</v>
      </c>
      <c r="I167" s="18">
        <f>+H167</f>
        <v>11</v>
      </c>
    </row>
    <row r="168" spans="1:9" ht="15.75" customHeight="1">
      <c r="A168" s="53"/>
      <c r="B168" s="12"/>
      <c r="D168" s="15"/>
      <c r="F168" s="56"/>
      <c r="G168" s="16" t="s">
        <v>35</v>
      </c>
      <c r="H168" s="17">
        <v>18</v>
      </c>
      <c r="I168" s="18">
        <f>18*2.5325</f>
        <v>45.585</v>
      </c>
    </row>
    <row r="169" spans="1:9" ht="15.75" customHeight="1">
      <c r="A169" s="53"/>
      <c r="B169" s="12"/>
      <c r="D169" s="15"/>
      <c r="F169" s="56"/>
      <c r="G169" s="20" t="s">
        <v>32</v>
      </c>
      <c r="H169" s="21">
        <f>SUM(H167:H168)</f>
        <v>29</v>
      </c>
      <c r="I169" s="22">
        <f>SUM(I167:I168)</f>
        <v>56.585</v>
      </c>
    </row>
    <row r="170" spans="1:9" s="13" customFormat="1" ht="15.75" customHeight="1" thickBot="1">
      <c r="A170" s="53"/>
      <c r="B170" s="13" t="s">
        <v>37</v>
      </c>
      <c r="F170" s="77"/>
      <c r="G170" s="75"/>
      <c r="H170" s="75"/>
      <c r="I170" s="121">
        <f>I165+I160+I169</f>
        <v>148728.0339</v>
      </c>
    </row>
    <row r="171" spans="1:9" ht="15.75" customHeight="1">
      <c r="A171" s="53"/>
      <c r="F171" s="28"/>
      <c r="G171" s="17"/>
      <c r="H171" s="17"/>
      <c r="I171" s="18"/>
    </row>
    <row r="172" spans="1:9" ht="15.75" customHeight="1">
      <c r="A172" s="53"/>
      <c r="B172" s="29" t="s">
        <v>9</v>
      </c>
      <c r="C172" s="12" t="s">
        <v>38</v>
      </c>
      <c r="D172" s="15"/>
      <c r="F172" s="56"/>
      <c r="G172" s="16"/>
      <c r="H172" s="17"/>
      <c r="I172" s="18"/>
    </row>
    <row r="173" spans="1:9" ht="15.75" customHeight="1">
      <c r="A173" s="53"/>
      <c r="C173" s="12" t="s">
        <v>29</v>
      </c>
      <c r="F173" s="56"/>
      <c r="G173" s="16" t="s">
        <v>30</v>
      </c>
      <c r="H173" s="17">
        <f>+I173</f>
        <v>32645</v>
      </c>
      <c r="I173" s="18">
        <f>44217-7202-4370</f>
        <v>32645</v>
      </c>
    </row>
    <row r="174" spans="1:9" ht="15.75" customHeight="1">
      <c r="A174" s="53"/>
      <c r="F174" s="56"/>
      <c r="G174" s="16" t="s">
        <v>36</v>
      </c>
      <c r="H174" s="17">
        <v>476</v>
      </c>
      <c r="I174" s="18">
        <f>+H174*3.8</f>
        <v>1808.8</v>
      </c>
    </row>
    <row r="175" spans="1:9" ht="15.75" customHeight="1">
      <c r="A175" s="53"/>
      <c r="F175" s="56"/>
      <c r="G175" s="16" t="s">
        <v>31</v>
      </c>
      <c r="H175" s="17">
        <v>9230</v>
      </c>
      <c r="I175" s="19">
        <f>+H175*0.5843</f>
        <v>5393.089</v>
      </c>
    </row>
    <row r="176" spans="1:9" ht="15.75" customHeight="1">
      <c r="A176" s="53"/>
      <c r="D176" s="15"/>
      <c r="F176" s="56"/>
      <c r="G176" s="20" t="s">
        <v>32</v>
      </c>
      <c r="H176" s="21">
        <f>SUM(H173:H175)</f>
        <v>42351</v>
      </c>
      <c r="I176" s="22">
        <f>SUM(I173:I175)</f>
        <v>39846.889</v>
      </c>
    </row>
    <row r="177" spans="1:9" ht="15.75" customHeight="1">
      <c r="A177" s="53"/>
      <c r="D177" s="15"/>
      <c r="F177" s="56"/>
      <c r="G177" s="16"/>
      <c r="H177" s="17"/>
      <c r="I177" s="18"/>
    </row>
    <row r="178" spans="1:9" ht="15.75" customHeight="1">
      <c r="A178" s="53"/>
      <c r="C178" s="12" t="s">
        <v>33</v>
      </c>
      <c r="F178" s="56"/>
      <c r="G178" s="16" t="s">
        <v>36</v>
      </c>
      <c r="H178" s="17">
        <v>1150</v>
      </c>
      <c r="I178" s="18">
        <f>+H178*3.8</f>
        <v>4370</v>
      </c>
    </row>
    <row r="179" spans="1:9" ht="15.75" customHeight="1">
      <c r="A179" s="53"/>
      <c r="F179" s="56"/>
      <c r="G179" s="20" t="s">
        <v>32</v>
      </c>
      <c r="H179" s="21">
        <f>SUM(H178)</f>
        <v>1150</v>
      </c>
      <c r="I179" s="22">
        <f>SUM(I178)</f>
        <v>4370</v>
      </c>
    </row>
    <row r="180" spans="1:9" ht="15.75" customHeight="1">
      <c r="A180" s="53"/>
      <c r="F180" s="56"/>
      <c r="G180" s="76"/>
      <c r="H180" s="83"/>
      <c r="I180" s="35"/>
    </row>
    <row r="181" spans="1:9" ht="15.75" customHeight="1">
      <c r="A181" s="53"/>
      <c r="B181" s="29" t="s">
        <v>10</v>
      </c>
      <c r="C181" s="12" t="str">
        <f>C167</f>
        <v>Hire purchase and finance lease</v>
      </c>
      <c r="F181" s="56"/>
      <c r="G181" s="16" t="s">
        <v>30</v>
      </c>
      <c r="H181" s="17">
        <f>+I181</f>
        <v>5279</v>
      </c>
      <c r="I181" s="18">
        <v>5279</v>
      </c>
    </row>
    <row r="182" spans="1:9" ht="15.75" customHeight="1">
      <c r="A182" s="53"/>
      <c r="F182" s="56"/>
      <c r="G182" s="16" t="s">
        <v>35</v>
      </c>
      <c r="H182" s="17">
        <v>66</v>
      </c>
      <c r="I182" s="18">
        <f>66*2.5325</f>
        <v>167.145</v>
      </c>
    </row>
    <row r="183" spans="1:9" ht="15.75" customHeight="1">
      <c r="A183" s="53"/>
      <c r="F183" s="56"/>
      <c r="G183" s="20" t="s">
        <v>32</v>
      </c>
      <c r="H183" s="21">
        <f>SUM(H181:H182)</f>
        <v>5345</v>
      </c>
      <c r="I183" s="22">
        <f>SUM(I181:I182)</f>
        <v>5446.145</v>
      </c>
    </row>
    <row r="184" spans="1:9" s="13" customFormat="1" ht="15.75" customHeight="1" thickBot="1">
      <c r="A184" s="53"/>
      <c r="B184" s="13" t="s">
        <v>39</v>
      </c>
      <c r="F184" s="77"/>
      <c r="G184" s="77"/>
      <c r="H184" s="77"/>
      <c r="I184" s="121">
        <f>+I176+I179+I183</f>
        <v>49663.034</v>
      </c>
    </row>
    <row r="185" spans="1:9" ht="15.75" customHeight="1">
      <c r="A185" s="53"/>
      <c r="H185" s="28"/>
      <c r="I185" s="18"/>
    </row>
    <row r="186" spans="1:9" s="13" customFormat="1" ht="15.75" customHeight="1">
      <c r="A186" s="53"/>
      <c r="B186" s="13" t="s">
        <v>40</v>
      </c>
      <c r="H186" s="77"/>
      <c r="I186" s="139">
        <f>I184+I170</f>
        <v>198391.06790000002</v>
      </c>
    </row>
    <row r="188" spans="1:2" ht="15.75" customHeight="1">
      <c r="A188" s="24" t="s">
        <v>54</v>
      </c>
      <c r="B188" s="13" t="s">
        <v>160</v>
      </c>
    </row>
    <row r="189" spans="1:2" ht="15.75">
      <c r="A189" s="24"/>
      <c r="B189" s="13"/>
    </row>
    <row r="190" spans="1:2" ht="15.75" customHeight="1">
      <c r="A190" s="24"/>
      <c r="B190" s="13"/>
    </row>
    <row r="191" spans="1:2" ht="15.75" customHeight="1">
      <c r="A191" s="24" t="s">
        <v>139</v>
      </c>
      <c r="B191" s="13" t="s">
        <v>45</v>
      </c>
    </row>
    <row r="193" ht="15.75" customHeight="1">
      <c r="A193" s="53"/>
    </row>
    <row r="194" ht="15.75" customHeight="1">
      <c r="A194" s="53"/>
    </row>
    <row r="195" spans="1:2" ht="15.75" customHeight="1">
      <c r="A195" s="24" t="s">
        <v>140</v>
      </c>
      <c r="B195" s="53" t="s">
        <v>206</v>
      </c>
    </row>
    <row r="196" spans="1:2" ht="15.75" customHeight="1">
      <c r="A196" s="53"/>
      <c r="B196" s="128"/>
    </row>
    <row r="197" ht="15.75" customHeight="1">
      <c r="A197" s="53"/>
    </row>
    <row r="198" spans="1:2" ht="15.75" customHeight="1">
      <c r="A198" s="24" t="s">
        <v>113</v>
      </c>
      <c r="B198" s="79" t="s">
        <v>149</v>
      </c>
    </row>
    <row r="199" spans="1:9" ht="15.75" customHeight="1">
      <c r="A199" s="24"/>
      <c r="B199" s="79"/>
      <c r="G199" s="44"/>
      <c r="H199" s="100" t="s">
        <v>150</v>
      </c>
      <c r="I199" s="100" t="s">
        <v>114</v>
      </c>
    </row>
    <row r="200" spans="1:9" ht="15.75" customHeight="1">
      <c r="A200" s="24"/>
      <c r="B200" s="79"/>
      <c r="G200" s="49"/>
      <c r="H200" s="122" t="s">
        <v>151</v>
      </c>
      <c r="I200" s="122" t="s">
        <v>151</v>
      </c>
    </row>
    <row r="201" spans="1:9" ht="15.75" customHeight="1">
      <c r="A201" s="24"/>
      <c r="B201" s="79"/>
      <c r="G201" s="50"/>
      <c r="H201" s="112" t="s">
        <v>220</v>
      </c>
      <c r="I201" s="112" t="str">
        <f>+H201</f>
        <v>30-06-03</v>
      </c>
    </row>
    <row r="202" spans="1:9" ht="15.75" customHeight="1">
      <c r="A202" s="24"/>
      <c r="B202" s="79"/>
      <c r="G202" s="44"/>
      <c r="H202" s="102" t="s">
        <v>5</v>
      </c>
      <c r="I202" s="102" t="s">
        <v>5</v>
      </c>
    </row>
    <row r="203" spans="1:9" ht="15.75" customHeight="1">
      <c r="A203" s="24"/>
      <c r="B203" s="79"/>
      <c r="G203" s="44"/>
      <c r="H203" s="47"/>
      <c r="I203" s="47"/>
    </row>
    <row r="204" spans="1:9" ht="15.75" customHeight="1">
      <c r="A204" s="24"/>
      <c r="B204" s="128" t="s">
        <v>152</v>
      </c>
      <c r="G204" s="28"/>
      <c r="H204" s="18">
        <f>+'Condensed Conso P&amp;L '!E26</f>
        <v>2484</v>
      </c>
      <c r="I204" s="18">
        <f>+'Condensed Conso P&amp;L '!I26</f>
        <v>3882</v>
      </c>
    </row>
    <row r="205" spans="1:9" ht="15.75" customHeight="1">
      <c r="A205" s="24"/>
      <c r="B205" s="128" t="s">
        <v>153</v>
      </c>
      <c r="G205" s="28"/>
      <c r="H205" s="18"/>
      <c r="I205" s="18"/>
    </row>
    <row r="206" spans="1:9" ht="15.75">
      <c r="A206" s="24"/>
      <c r="B206" s="79"/>
      <c r="G206" s="28"/>
      <c r="H206" s="18"/>
      <c r="I206" s="18"/>
    </row>
    <row r="207" spans="1:9" ht="15.75" customHeight="1">
      <c r="A207" s="24"/>
      <c r="B207" s="128" t="s">
        <v>154</v>
      </c>
      <c r="G207" s="28"/>
      <c r="H207" s="18">
        <v>143087</v>
      </c>
      <c r="I207" s="18">
        <v>143087</v>
      </c>
    </row>
    <row r="208" spans="1:9" ht="15.75" customHeight="1">
      <c r="A208" s="37"/>
      <c r="B208" s="37" t="s">
        <v>153</v>
      </c>
      <c r="E208" s="58"/>
      <c r="F208" s="44"/>
      <c r="G208" s="44"/>
      <c r="H208" s="69"/>
      <c r="I208" s="69"/>
    </row>
    <row r="209" spans="1:8" ht="15.75" customHeight="1">
      <c r="A209" s="37"/>
      <c r="B209" s="42"/>
      <c r="E209" s="58"/>
      <c r="F209" s="44"/>
      <c r="G209" s="40"/>
      <c r="H209" s="40"/>
    </row>
    <row r="210" spans="1:2" ht="15.75" customHeight="1">
      <c r="A210" s="37"/>
      <c r="B210" s="13" t="s">
        <v>55</v>
      </c>
    </row>
    <row r="211" spans="1:2" ht="15.75" customHeight="1">
      <c r="A211" s="37"/>
      <c r="B211" s="13"/>
    </row>
    <row r="212" spans="1:2" ht="15.75" customHeight="1">
      <c r="A212" s="37"/>
      <c r="B212" s="13"/>
    </row>
    <row r="213" spans="1:2" ht="15.75" customHeight="1">
      <c r="A213" s="37"/>
      <c r="B213" s="13" t="s">
        <v>56</v>
      </c>
    </row>
    <row r="214" spans="1:2" ht="15.75" customHeight="1">
      <c r="A214" s="37"/>
      <c r="B214" s="13" t="s">
        <v>208</v>
      </c>
    </row>
    <row r="215" spans="1:2" ht="15.75" customHeight="1">
      <c r="A215" s="37"/>
      <c r="B215" s="53" t="s">
        <v>58</v>
      </c>
    </row>
    <row r="216" spans="1:2" ht="15.75" customHeight="1">
      <c r="A216" s="37"/>
      <c r="B216" s="53" t="s">
        <v>57</v>
      </c>
    </row>
    <row r="217" ht="15.75" customHeight="1">
      <c r="B217" s="90" t="s">
        <v>222</v>
      </c>
    </row>
  </sheetData>
  <mergeCells count="9">
    <mergeCell ref="A1:H1"/>
    <mergeCell ref="A2:H2"/>
    <mergeCell ref="A3:H3"/>
    <mergeCell ref="A5:H5"/>
    <mergeCell ref="G154:H154"/>
    <mergeCell ref="E47:I47"/>
    <mergeCell ref="E70:I70"/>
    <mergeCell ref="A6:H6"/>
    <mergeCell ref="A8:H8"/>
  </mergeCells>
  <printOptions/>
  <pageMargins left="0.52" right="0.37" top="0.42" bottom="0.393700787401575" header="0.196850393700787" footer="0.196850393700787"/>
  <pageSetup horizontalDpi="300" verticalDpi="300" orientation="portrait" paperSize="9" scale="80" r:id="rId2"/>
  <rowBreaks count="4" manualBreakCount="4">
    <brk id="45" max="8" man="1"/>
    <brk id="89" max="8" man="1"/>
    <brk id="139" max="8" man="1"/>
    <brk id="187"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MUHIBBAH  ENGINEERING (M)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MUHIBBAH  ENGINEERING (M) BHD</dc:creator>
  <cp:keywords/>
  <dc:description/>
  <cp:lastModifiedBy>Ernst &amp; Young</cp:lastModifiedBy>
  <cp:lastPrinted>2003-08-20T06:25:51Z</cp:lastPrinted>
  <dcterms:created xsi:type="dcterms:W3CDTF">1999-06-30T09:07:43Z</dcterms:created>
  <dcterms:modified xsi:type="dcterms:W3CDTF">2003-08-20T06:26:56Z</dcterms:modified>
  <cp:category/>
  <cp:version/>
  <cp:contentType/>
  <cp:contentStatus/>
</cp:coreProperties>
</file>